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15" windowHeight="6600" activeTab="0"/>
  </bookViews>
  <sheets>
    <sheet name="Tong hop" sheetId="1" r:id="rId1"/>
    <sheet name="23-02-16" sheetId="2" r:id="rId2"/>
    <sheet name="Sheet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BANGTC">'[3]THAMCHIEU'!$A$2:$B$6</definedName>
    <definedName name="CLVC3">0.1</definedName>
    <definedName name="cv">'[4]gvl'!$N$17</definedName>
    <definedName name="dd1x2">'[4]gvl'!$N$9</definedName>
    <definedName name="Document_array" localSheetId="0">{"Book1"}</definedName>
    <definedName name="Document_array">{"Book1"}</definedName>
    <definedName name="DON_GIA">'[5]ngth'!#REF!</definedName>
    <definedName name="Heä_soá_laép_xaø_H">1.7</definedName>
    <definedName name="hh" hidden="1">#REF!</definedName>
    <definedName name="HSCT3">0.1</definedName>
    <definedName name="HSDN">2.5</definedName>
    <definedName name="HSLXH">1.7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thang10" localSheetId="0">{"Book1"}</definedName>
    <definedName name="HTthang10">{"Book1"}</definedName>
    <definedName name="nam" localSheetId="0">{"Book1"}</definedName>
    <definedName name="nam">{"Book1"}</definedName>
    <definedName name="ngoclan210779" localSheetId="0">{"Book1"}</definedName>
    <definedName name="ngoclan210779">{"Book1"}</definedName>
    <definedName name="nuoc">'[4]gvl'!$N$38</definedName>
    <definedName name="_xlnm.Print_Titles" localSheetId="1">'23-02-16'!$5:$5</definedName>
    <definedName name="_xlnm.Print_Titles" localSheetId="0">'Tong hop'!$7:$8</definedName>
    <definedName name="_xlnm.Print_Titles">#N/A</definedName>
    <definedName name="S1" localSheetId="0">{"Book1"}</definedName>
    <definedName name="S1">{"Book1"}</definedName>
    <definedName name="TC">'[8]BANGTC'!$A$2:$B$6</definedName>
    <definedName name="TenK33">#REF!</definedName>
    <definedName name="thang10" localSheetId="0">{"Book1"}</definedName>
    <definedName name="thang10">{"Book1"}</definedName>
    <definedName name="XCCT">0.5</definedName>
    <definedName name="xm">'[4]gvl'!$N$16</definedName>
  </definedNames>
  <calcPr fullCalcOnLoad="1"/>
</workbook>
</file>

<file path=xl/sharedStrings.xml><?xml version="1.0" encoding="utf-8"?>
<sst xmlns="http://schemas.openxmlformats.org/spreadsheetml/2006/main" count="291" uniqueCount="208">
  <si>
    <t>Tr­êng ®hsp kü thuËt h­ng yªn</t>
  </si>
  <si>
    <t>Khoa kinh tÕ</t>
  </si>
  <si>
    <t>TT</t>
  </si>
  <si>
    <t>M· SV</t>
  </si>
  <si>
    <t>Hä tªn</t>
  </si>
  <si>
    <t>Ngµy sinh</t>
  </si>
  <si>
    <t>Líp</t>
  </si>
  <si>
    <t>§iÓm TBCHT</t>
  </si>
  <si>
    <t>XÕp lo¹i rÌn luyÖn</t>
  </si>
  <si>
    <t>Møc häc bæng</t>
  </si>
  <si>
    <t>C¬ së</t>
  </si>
  <si>
    <t>§ît nhËp häc</t>
  </si>
  <si>
    <t>Ghi chó</t>
  </si>
  <si>
    <t>I. HÖ ®¹i häc</t>
  </si>
  <si>
    <t>XuÊt s¾c</t>
  </si>
  <si>
    <t>Tèt</t>
  </si>
  <si>
    <t>NguyÔn KiÒu Ly</t>
  </si>
  <si>
    <t>23-08-1994</t>
  </si>
  <si>
    <t>Vò ThÞ Ngäc KiÒu</t>
  </si>
  <si>
    <t>27-01-1994</t>
  </si>
  <si>
    <t>TrÇn ThÞ Nhµn</t>
  </si>
  <si>
    <t>27-03-1994</t>
  </si>
  <si>
    <t>D­¬ng ThÞ H­¬ng Nhµi</t>
  </si>
  <si>
    <t>12-05-1994</t>
  </si>
  <si>
    <t>Hå ThÞ LuyÕn</t>
  </si>
  <si>
    <t>09-09-1994</t>
  </si>
  <si>
    <t>NguyÔn ThÞ V©n Anh</t>
  </si>
  <si>
    <t>11-05-1993</t>
  </si>
  <si>
    <t>TrÇn ThÞ Nga</t>
  </si>
  <si>
    <t>06-06-1994</t>
  </si>
  <si>
    <t>NguyÔn ThÞ Minh Thóy</t>
  </si>
  <si>
    <t>13-03-1994</t>
  </si>
  <si>
    <t>Vò ThÞ Nga</t>
  </si>
  <si>
    <t>22-01-1994</t>
  </si>
  <si>
    <t>NguyÔn ThÞ Minh Ph­¬ng</t>
  </si>
  <si>
    <t>26-07-1994</t>
  </si>
  <si>
    <t>19-02-1994</t>
  </si>
  <si>
    <t>§µo Nh­ Quúnh</t>
  </si>
  <si>
    <t>23-09-1994</t>
  </si>
  <si>
    <t>Vò ThÞ Thu Th¶o</t>
  </si>
  <si>
    <t>16-10-1994</t>
  </si>
  <si>
    <t>V­¬ng ThÞ Thïy YÕn</t>
  </si>
  <si>
    <t>10-05-1994</t>
  </si>
  <si>
    <t>Vò ThÞ Lµn</t>
  </si>
  <si>
    <t>21-10-1994</t>
  </si>
  <si>
    <t>17-06-1994</t>
  </si>
  <si>
    <t>Vò ThÞ Trµ My</t>
  </si>
  <si>
    <t>Ph¹m ThÞ HuyÒn</t>
  </si>
  <si>
    <t>21-01-1993</t>
  </si>
  <si>
    <t>§inh ThÞ HËu</t>
  </si>
  <si>
    <t>04-09-1994</t>
  </si>
  <si>
    <t>Ph¹m ThÞ DiÔm Hiªn</t>
  </si>
  <si>
    <t>27-05-1993</t>
  </si>
  <si>
    <t>Lª ThÞ V©n Anh</t>
  </si>
  <si>
    <t>15-07-1995</t>
  </si>
  <si>
    <t>TrÇn ThÞ HuyÒn Trang</t>
  </si>
  <si>
    <t>15-09-1995</t>
  </si>
  <si>
    <t>NguyÔn Thïy Dung</t>
  </si>
  <si>
    <t>11-11-1995</t>
  </si>
  <si>
    <t>Ph¹m ThÞ Thu Dung</t>
  </si>
  <si>
    <t>25-10-1995</t>
  </si>
  <si>
    <t>Bïi ThÞ Minh Lý</t>
  </si>
  <si>
    <t>20-04-1995</t>
  </si>
  <si>
    <t>NguyÔn ThÞ Thu Trang</t>
  </si>
  <si>
    <t>14-12-1995</t>
  </si>
  <si>
    <t>NguyÔn ThÞ Hµ</t>
  </si>
  <si>
    <t>03-10-1995</t>
  </si>
  <si>
    <t>Ph¹m ThÞ Dung</t>
  </si>
  <si>
    <t>14-02-1995</t>
  </si>
  <si>
    <t>Cao ThÞ Nhung</t>
  </si>
  <si>
    <t>22-11-1995</t>
  </si>
  <si>
    <t>§ç ThÞ Thu H»ng</t>
  </si>
  <si>
    <t>28-08-1995</t>
  </si>
  <si>
    <t>NguyÔn ThÞ Thu H­¬ng</t>
  </si>
  <si>
    <t>18-09-1995</t>
  </si>
  <si>
    <t>Hoµng ThÞ H»ng</t>
  </si>
  <si>
    <t>04-11-1995</t>
  </si>
  <si>
    <t>Lª ThÞ Thu Quyªn</t>
  </si>
  <si>
    <t>Lª ThÞ HuÕ</t>
  </si>
  <si>
    <t>Tèng ThÞ Ngäc</t>
  </si>
  <si>
    <t>20-06-1996</t>
  </si>
  <si>
    <t>§ç Ngäc HuyÒn</t>
  </si>
  <si>
    <t>17-10-1996</t>
  </si>
  <si>
    <t>ThiÒu ThÞ H­¬ng</t>
  </si>
  <si>
    <t>06-01-1996</t>
  </si>
  <si>
    <t>NguyÔn ThÞ Lan Chi</t>
  </si>
  <si>
    <t>04-04-1996</t>
  </si>
  <si>
    <t>Hoµng ThÞ Minh Thu</t>
  </si>
  <si>
    <t>01-10-1996</t>
  </si>
  <si>
    <t>NguyÔn ThÞ §¹t</t>
  </si>
  <si>
    <t>10-12-1992</t>
  </si>
  <si>
    <t>H­ng Yªn, ngµy    th¸ng    n¨m 20…</t>
  </si>
  <si>
    <t>ng­êi lËp b¶ng</t>
  </si>
  <si>
    <t>tr­ëng ®¬n vÞ</t>
  </si>
  <si>
    <t>(Ký, nghi râ hä tªn)</t>
  </si>
  <si>
    <t>Ng« ThÞ Lan Anh</t>
  </si>
  <si>
    <t>10912057</t>
  </si>
  <si>
    <t>10912046</t>
  </si>
  <si>
    <t>10912065</t>
  </si>
  <si>
    <t>10912043</t>
  </si>
  <si>
    <t>§oµn Khuª</t>
  </si>
  <si>
    <t>05-03-1994</t>
  </si>
  <si>
    <t>11412236</t>
  </si>
  <si>
    <t>11412285</t>
  </si>
  <si>
    <t>11412014</t>
  </si>
  <si>
    <t>11412006</t>
  </si>
  <si>
    <t>Hoµng ThÞ Quúnh Anh</t>
  </si>
  <si>
    <t>29-08-1994</t>
  </si>
  <si>
    <t>11412075</t>
  </si>
  <si>
    <t>§ç ThÞ Hµ</t>
  </si>
  <si>
    <t>31-05-1994</t>
  </si>
  <si>
    <t>11412156</t>
  </si>
  <si>
    <t>Ng«thÞ Thu HuyÒn</t>
  </si>
  <si>
    <t>25-11-1994</t>
  </si>
  <si>
    <t>11412387</t>
  </si>
  <si>
    <t>11412264</t>
  </si>
  <si>
    <t>11412373</t>
  </si>
  <si>
    <t>TrÇn ThÞ Thoa</t>
  </si>
  <si>
    <t>14-09-1994</t>
  </si>
  <si>
    <t>11412026</t>
  </si>
  <si>
    <t>Lª ThÞ Ngäc BÝch</t>
  </si>
  <si>
    <t>01-03-1994</t>
  </si>
  <si>
    <t>11412314</t>
  </si>
  <si>
    <t>10112126</t>
  </si>
  <si>
    <t>11412266</t>
  </si>
  <si>
    <t>11412263</t>
  </si>
  <si>
    <t>11412403</t>
  </si>
  <si>
    <t>Bïi HuyÒn Trang</t>
  </si>
  <si>
    <t>15-05-1994</t>
  </si>
  <si>
    <t>11412460</t>
  </si>
  <si>
    <t>11412366</t>
  </si>
  <si>
    <t>11412355</t>
  </si>
  <si>
    <t>Cao ThÞ Th¶o</t>
  </si>
  <si>
    <t>30-06-1994</t>
  </si>
  <si>
    <t>11412273</t>
  </si>
  <si>
    <t>§ç Minh Ngäc</t>
  </si>
  <si>
    <t>17-05-1994</t>
  </si>
  <si>
    <t>11412259</t>
  </si>
  <si>
    <t>11412515</t>
  </si>
  <si>
    <t>11412028</t>
  </si>
  <si>
    <t>TrÇn ThÞ Ngäc BÝch</t>
  </si>
  <si>
    <t>02-11-1994</t>
  </si>
  <si>
    <t>11412115</t>
  </si>
  <si>
    <t>11412164</t>
  </si>
  <si>
    <t>11412053</t>
  </si>
  <si>
    <t>10-10-1994</t>
  </si>
  <si>
    <t>§oµn ThÞ Giang</t>
  </si>
  <si>
    <t>12-08-1995</t>
  </si>
  <si>
    <t>11413045</t>
  </si>
  <si>
    <t>11413115</t>
  </si>
  <si>
    <t>Ph¹m ThÞ H­¬ng</t>
  </si>
  <si>
    <t>06-09-1995</t>
  </si>
  <si>
    <t>11413079</t>
  </si>
  <si>
    <t>NguyÔn ThÞ Thu H»ng</t>
  </si>
  <si>
    <t>11413148</t>
  </si>
  <si>
    <t>11413067</t>
  </si>
  <si>
    <t>T« ThÞ H­¬ng Hµ</t>
  </si>
  <si>
    <t>01-07-1995</t>
  </si>
  <si>
    <t>TrÇn ThÞ Mü Linh</t>
  </si>
  <si>
    <t>01-11-1994</t>
  </si>
  <si>
    <t>NguyÔn ThÞ TuyÕt Trinh</t>
  </si>
  <si>
    <t>22-04-1994</t>
  </si>
  <si>
    <t>Lª Thu Hµ</t>
  </si>
  <si>
    <t>12-04-1995</t>
  </si>
  <si>
    <t>§µo ThÞ Lam</t>
  </si>
  <si>
    <t>05-10-1996</t>
  </si>
  <si>
    <t>11414011</t>
  </si>
  <si>
    <t>§µo ThÞ Thu H­¬ng</t>
  </si>
  <si>
    <t>23-04-1996</t>
  </si>
  <si>
    <t>11414105</t>
  </si>
  <si>
    <t>11414111</t>
  </si>
  <si>
    <t>11414068</t>
  </si>
  <si>
    <t>10114034</t>
  </si>
  <si>
    <t>Hoµng ThÞ LÖ</t>
  </si>
  <si>
    <t>11-11-1996</t>
  </si>
  <si>
    <t>11414044</t>
  </si>
  <si>
    <t>Kh¸</t>
  </si>
  <si>
    <t>10914019</t>
  </si>
  <si>
    <t>Lª Mü H¹nh</t>
  </si>
  <si>
    <t>07-09-1996</t>
  </si>
  <si>
    <t>21414004</t>
  </si>
  <si>
    <t>21414024</t>
  </si>
  <si>
    <t>NguyÔn ThÞ Ph­îng</t>
  </si>
  <si>
    <t>21-10-1992</t>
  </si>
  <si>
    <t>60914030</t>
  </si>
  <si>
    <t>NguyÔn ThÞ KiÒu Nhung</t>
  </si>
  <si>
    <t>02-08-1996</t>
  </si>
  <si>
    <t>Céng</t>
  </si>
  <si>
    <t>Sè suÊt HB theo chØ tiªu ph©n bæ</t>
  </si>
  <si>
    <t>SÜ sè</t>
  </si>
  <si>
    <t>Tªn líp</t>
  </si>
  <si>
    <t>Danh s¸ch c¸c líp kh«ng cã HS (SV) nµo ®­îc häc bæng</t>
  </si>
  <si>
    <t/>
  </si>
  <si>
    <t>Giái</t>
  </si>
  <si>
    <t>XÕp lo¹i häc bæng</t>
  </si>
  <si>
    <t>Sè suÊt ®­îc häc bæng</t>
  </si>
  <si>
    <t>Sè ng­êi ®­îc xÐt/SÜ sè líp</t>
  </si>
  <si>
    <t>Häc kú ... n¨m häc 20... - 20…</t>
  </si>
  <si>
    <t>Tæng hîp kÕt qu¶ xÐt häc bæng khuyÕn khÝch häc tËp</t>
  </si>
  <si>
    <t>Khoa (trung t©m):………..</t>
  </si>
  <si>
    <t>21414028</t>
  </si>
  <si>
    <t>Lª ThÞ Tè Uyªn</t>
  </si>
  <si>
    <t>11-09-1993</t>
  </si>
  <si>
    <t>Danh s¸ch ….. sinh viªN khoa kinh tÕ
§Ò nghÞ xÐt häc bæng KKHT häc kú I n¨m häc 2015-2016</t>
  </si>
  <si>
    <t>d­ thªm 1 suÊt do ®iÓm  HK, Ht b»ng nhau</t>
  </si>
  <si>
    <t>NguyÔn ThÞ Thñy Tiªn</t>
  </si>
  <si>
    <t>01-09-1994</t>
  </si>
  <si>
    <t>(Danh s¸ch nµy cã 65 ng­êi)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</si>
</sst>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"/>
    <numFmt numFmtId="165" formatCode="##.##%"/>
    <numFmt numFmtId="166" formatCode="0.000%"/>
    <numFmt numFmtId="167" formatCode="#,##0\ &quot;DM&quot;;\-#,##0\ &quot;DM&quot;"/>
    <numFmt numFmtId="168" formatCode="_-* #,##0_-;\-* #,##0_-;_-* &quot;-&quot;_-;_-@_-"/>
    <numFmt numFmtId="169" formatCode="_-* #,##0.00_-;\-* #,##0.00_-;_-* &quot;-&quot;??_-;_-@_-"/>
    <numFmt numFmtId="170" formatCode="_ * #,##0_ ;_ * \-#,##0_ ;_ * &quot;-&quot;_ ;_ @_ "/>
    <numFmt numFmtId="171" formatCode="_ * #,##0.00_ ;_ * \-#,##0.00_ ;_ * &quot;-&quot;??_ ;_ @_ "/>
    <numFmt numFmtId="172" formatCode="##,###.##"/>
    <numFmt numFmtId="173" formatCode="#0.##"/>
    <numFmt numFmtId="174" formatCode="##,##0%"/>
    <numFmt numFmtId="175" formatCode="#,###%"/>
    <numFmt numFmtId="176" formatCode="##.##"/>
    <numFmt numFmtId="177" formatCode="###,###"/>
    <numFmt numFmtId="178" formatCode="###.###"/>
    <numFmt numFmtId="179" formatCode="##,###.####"/>
    <numFmt numFmtId="180" formatCode="##,##0.##"/>
    <numFmt numFmtId="181" formatCode="_-* #,##0\ _D_M_-;\-* #,##0\ _D_M_-;_-* &quot;-&quot;\ _D_M_-;_-@_-"/>
    <numFmt numFmtId="182" formatCode="_-* #,##0.00\ _D_M_-;\-* #,##0.00\ _D_M_-;_-* &quot;-&quot;??\ _D_M_-;_-@_-"/>
    <numFmt numFmtId="183" formatCode="#."/>
    <numFmt numFmtId="184" formatCode="_-&quot;$&quot;* ###,0&quot;.&quot;00_-;\-&quot;$&quot;* ###,0&quot;.&quot;00_-;_-&quot;$&quot;* &quot;-&quot;??_-;_-@_-"/>
    <numFmt numFmtId="185" formatCode="_-* ###,0&quot;.&quot;00_-;\-* ###,0&quot;.&quot;00_-;_-* &quot;-&quot;??_-;_-@_-"/>
    <numFmt numFmtId="186" formatCode="&quot;VND&quot;#,##0_);[Red]\(&quot;VND&quot;#,##0\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&quot;R&quot;\ #,##0;[Red]&quot;R&quot;\ \-#,##0"/>
    <numFmt numFmtId="190" formatCode="#,##0.0000000"/>
    <numFmt numFmtId="191" formatCode="&quot;\&quot;#,##0.00;[Red]&quot;\&quot;\-#,##0.00"/>
    <numFmt numFmtId="192" formatCode="&quot;\&quot;#,##0;[Red]&quot;\&quot;\-#,##0"/>
    <numFmt numFmtId="193" formatCode="_-&quot;$&quot;* #,##0_-;\-&quot;$&quot;* #,##0_-;_-&quot;$&quot;* &quot;-&quot;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87">
    <font>
      <sz val="11"/>
      <color indexed="8"/>
      <name val="Calibri"/>
      <family val="2"/>
    </font>
    <font>
      <sz val="10"/>
      <name val="Arial"/>
      <family val="2"/>
    </font>
    <font>
      <sz val="12"/>
      <name val=".VnTimeH"/>
      <family val="2"/>
    </font>
    <font>
      <sz val="12"/>
      <name val=".VnTime"/>
      <family val="2"/>
    </font>
    <font>
      <b/>
      <u val="single"/>
      <sz val="12"/>
      <name val=".VnTimeH"/>
      <family val="2"/>
    </font>
    <font>
      <b/>
      <sz val="14"/>
      <name val=".VnTimeH"/>
      <family val="2"/>
    </font>
    <font>
      <b/>
      <sz val="12"/>
      <name val=".VnTimeH"/>
      <family val="2"/>
    </font>
    <font>
      <b/>
      <sz val="13"/>
      <name val=".VnTime"/>
      <family val="2"/>
    </font>
    <font>
      <b/>
      <sz val="13"/>
      <name val=".VnTimeH"/>
      <family val="2"/>
    </font>
    <font>
      <b/>
      <sz val="12"/>
      <name val=".VnTime"/>
      <family val="2"/>
    </font>
    <font>
      <sz val="13"/>
      <name val=".VnTime"/>
      <family val="2"/>
    </font>
    <font>
      <sz val="14"/>
      <name val=".VnTime"/>
      <family val="2"/>
    </font>
    <font>
      <sz val="11"/>
      <name val="Times New Roman"/>
      <family val="1"/>
    </font>
    <font>
      <sz val="11"/>
      <name val=".VnTime"/>
      <family val="2"/>
    </font>
    <font>
      <sz val="10"/>
      <name val=".VnTime"/>
      <family val="2"/>
    </font>
    <font>
      <i/>
      <sz val="14"/>
      <name val=".VnTime"/>
      <family val="2"/>
    </font>
    <font>
      <sz val="14"/>
      <name val="Arial"/>
      <family val="2"/>
    </font>
    <font>
      <sz val="14"/>
      <name val=".VnTimeH"/>
      <family val="2"/>
    </font>
    <font>
      <i/>
      <sz val="14"/>
      <name val=".VnTimeH"/>
      <family val="2"/>
    </font>
    <font>
      <b/>
      <i/>
      <sz val="12"/>
      <name val=".VnTime"/>
      <family val="2"/>
    </font>
    <font>
      <b/>
      <i/>
      <sz val="12"/>
      <name val=".VnTimeH"/>
      <family val="2"/>
    </font>
    <font>
      <i/>
      <sz val="12"/>
      <name val=".VnTime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.VnTimeH"/>
      <family val="2"/>
    </font>
    <font>
      <b/>
      <sz val="10"/>
      <name val="SVNtimes new roman"/>
      <family val="2"/>
    </font>
    <font>
      <sz val="11"/>
      <name val="??"/>
      <family val="3"/>
    </font>
    <font>
      <sz val="10"/>
      <name val="?? ??"/>
      <family val="1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–¾’©"/>
      <family val="1"/>
    </font>
    <font>
      <sz val="11"/>
      <color indexed="9"/>
      <name val="Calibri"/>
      <family val="2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sz val="13"/>
      <name val="Times New Roman"/>
      <family val="1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SVNtimes new roman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1"/>
      <name val="Helv"/>
      <family val="2"/>
    </font>
    <font>
      <sz val="12"/>
      <name val="VNtimes new roman"/>
      <family val="0"/>
    </font>
    <font>
      <sz val="10"/>
      <name val="VNtimes new 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b/>
      <i/>
      <sz val="14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sz val="11"/>
      <name val=".VnTimeH"/>
      <family val="2"/>
    </font>
    <font>
      <sz val="8"/>
      <name val=".VnTim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5" fillId="0" borderId="1">
      <alignment horizontal="center"/>
      <protection hidden="1"/>
    </xf>
    <xf numFmtId="166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>
      <alignment/>
      <protection/>
    </xf>
    <xf numFmtId="0" fontId="1" fillId="0" borderId="0" applyNumberFormat="0" applyFill="0" applyBorder="0" applyAlignment="0" applyProtection="0"/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6" borderId="0" applyNumberFormat="0" applyBorder="0" applyAlignment="0" applyProtection="0"/>
    <xf numFmtId="0" fontId="0" fillId="20" borderId="0" applyNumberFormat="0" applyBorder="0" applyAlignment="0" applyProtection="0"/>
    <xf numFmtId="0" fontId="0" fillId="27" borderId="0" applyNumberFormat="0" applyBorder="0" applyAlignment="0" applyProtection="0"/>
    <xf numFmtId="0" fontId="36" fillId="27" borderId="0" applyNumberFormat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70" fillId="3" borderId="0" applyNumberFormat="0" applyBorder="0" applyAlignment="0" applyProtection="0"/>
    <xf numFmtId="0" fontId="38" fillId="0" borderId="0">
      <alignment/>
      <protection/>
    </xf>
    <xf numFmtId="0" fontId="65" fillId="28" borderId="2" applyNumberFormat="0" applyAlignment="0" applyProtection="0"/>
    <xf numFmtId="0" fontId="39" fillId="0" borderId="0">
      <alignment/>
      <protection/>
    </xf>
    <xf numFmtId="172" fontId="40" fillId="0" borderId="3" applyBorder="0">
      <alignment/>
      <protection/>
    </xf>
    <xf numFmtId="172" fontId="41" fillId="0" borderId="4">
      <alignment/>
      <protection locked="0"/>
    </xf>
    <xf numFmtId="173" fontId="42" fillId="0" borderId="4">
      <alignment/>
      <protection/>
    </xf>
    <xf numFmtId="0" fontId="56" fillId="29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74" fontId="44" fillId="0" borderId="0">
      <alignment/>
      <protection locked="0"/>
    </xf>
    <xf numFmtId="175" fontId="44" fillId="0" borderId="0">
      <alignment/>
      <protection locked="0"/>
    </xf>
    <xf numFmtId="176" fontId="45" fillId="0" borderId="6">
      <alignment/>
      <protection locked="0"/>
    </xf>
    <xf numFmtId="177" fontId="44" fillId="0" borderId="0">
      <alignment/>
      <protection locked="0"/>
    </xf>
    <xf numFmtId="178" fontId="44" fillId="0" borderId="0">
      <alignment/>
      <protection locked="0"/>
    </xf>
    <xf numFmtId="177" fontId="44" fillId="0" borderId="0" applyNumberFormat="0">
      <alignment/>
      <protection locked="0"/>
    </xf>
    <xf numFmtId="177" fontId="44" fillId="0" borderId="0">
      <alignment/>
      <protection locked="0"/>
    </xf>
    <xf numFmtId="172" fontId="46" fillId="0" borderId="1">
      <alignment/>
      <protection/>
    </xf>
    <xf numFmtId="179" fontId="46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5" fillId="0" borderId="1">
      <alignment horizontal="center"/>
      <protection hidden="1"/>
    </xf>
    <xf numFmtId="180" fontId="47" fillId="0" borderId="1">
      <alignment horizontal="center"/>
      <protection hidden="1"/>
    </xf>
    <xf numFmtId="2" fontId="25" fillId="0" borderId="1">
      <alignment horizontal="center"/>
      <protection hidden="1"/>
    </xf>
    <xf numFmtId="0" fontId="1" fillId="0" borderId="0" applyFont="0" applyFill="0" applyBorder="0" applyAlignment="0" applyProtection="0"/>
    <xf numFmtId="0" fontId="48" fillId="28" borderId="7" applyNumberFormat="0" applyAlignment="0" applyProtection="0"/>
    <xf numFmtId="0" fontId="49" fillId="7" borderId="2" applyNumberFormat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6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" fillId="33" borderId="9" applyNumberFormat="0" applyFont="0" applyAlignment="0" applyProtection="0"/>
    <xf numFmtId="0" fontId="66" fillId="4" borderId="0" applyNumberFormat="0" applyBorder="0" applyAlignment="0" applyProtection="0"/>
    <xf numFmtId="38" fontId="53" fillId="34" borderId="0" applyNumberFormat="0" applyBorder="0" applyAlignment="0" applyProtection="0"/>
    <xf numFmtId="0" fontId="54" fillId="0" borderId="0">
      <alignment horizontal="left"/>
      <protection/>
    </xf>
    <xf numFmtId="0" fontId="23" fillId="0" borderId="10" applyNumberFormat="0" applyAlignment="0" applyProtection="0"/>
    <xf numFmtId="0" fontId="23" fillId="0" borderId="11">
      <alignment horizontal="left" vertical="center"/>
      <protection/>
    </xf>
    <xf numFmtId="0" fontId="84" fillId="0" borderId="12" applyNumberFormat="0" applyFill="0" applyAlignment="0" applyProtection="0"/>
    <xf numFmtId="0" fontId="85" fillId="0" borderId="13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83" fontId="55" fillId="0" borderId="0">
      <alignment/>
      <protection locked="0"/>
    </xf>
    <xf numFmtId="183" fontId="55" fillId="0" borderId="0">
      <alignment/>
      <protection locked="0"/>
    </xf>
    <xf numFmtId="0" fontId="49" fillId="7" borderId="2" applyNumberFormat="0" applyAlignment="0" applyProtection="0"/>
    <xf numFmtId="10" fontId="53" fillId="34" borderId="14" applyNumberFormat="0" applyBorder="0" applyAlignment="0" applyProtection="0"/>
    <xf numFmtId="0" fontId="56" fillId="29" borderId="5" applyNumberFormat="0" applyAlignment="0" applyProtection="0"/>
    <xf numFmtId="0" fontId="60" fillId="0" borderId="15" applyNumberFormat="0" applyFill="0" applyAlignment="0" applyProtection="0"/>
    <xf numFmtId="172" fontId="53" fillId="0" borderId="3" applyFont="0">
      <alignment/>
      <protection/>
    </xf>
    <xf numFmtId="3" fontId="1" fillId="0" borderId="16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0" borderId="17">
      <alignment/>
      <protection/>
    </xf>
    <xf numFmtId="184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46" fillId="0" borderId="0">
      <alignment horizontal="justify" vertical="top"/>
      <protection/>
    </xf>
    <xf numFmtId="0" fontId="67" fillId="35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186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33" borderId="9" applyNumberFormat="0" applyFont="0" applyAlignment="0" applyProtection="0"/>
    <xf numFmtId="0" fontId="60" fillId="0" borderId="15" applyNumberFormat="0" applyFill="0" applyAlignment="0" applyProtection="0"/>
    <xf numFmtId="0" fontId="1" fillId="0" borderId="0" applyFont="0" applyFill="0" applyBorder="0" applyAlignment="0" applyProtection="0"/>
    <xf numFmtId="0" fontId="61" fillId="0" borderId="0">
      <alignment/>
      <protection/>
    </xf>
    <xf numFmtId="0" fontId="48" fillId="28" borderId="7" applyNumberForma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1" fillId="0" borderId="0" applyNumberFormat="0" applyFill="0" applyBorder="0" applyAlignment="0" applyProtection="0"/>
    <xf numFmtId="9" fontId="34" fillId="0" borderId="18" applyNumberFormat="0" applyBorder="0">
      <alignment/>
      <protection/>
    </xf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0" fontId="63" fillId="0" borderId="0">
      <alignment/>
      <protection/>
    </xf>
    <xf numFmtId="172" fontId="46" fillId="0" borderId="1">
      <alignment/>
      <protection hidden="1"/>
    </xf>
    <xf numFmtId="0" fontId="64" fillId="0" borderId="0" applyNumberFormat="0" applyFill="0" applyBorder="0" applyAlignment="0" applyProtection="0"/>
    <xf numFmtId="0" fontId="65" fillId="28" borderId="2" applyNumberFormat="0" applyAlignment="0" applyProtection="0"/>
    <xf numFmtId="0" fontId="64" fillId="0" borderId="0" applyNumberFormat="0" applyFill="0" applyBorder="0" applyAlignment="0" applyProtection="0"/>
    <xf numFmtId="0" fontId="1" fillId="0" borderId="19" applyNumberFormat="0" applyFont="0" applyFill="0" applyAlignment="0" applyProtection="0"/>
    <xf numFmtId="0" fontId="66" fillId="4" borderId="0" applyNumberFormat="0" applyBorder="0" applyAlignment="0" applyProtection="0"/>
    <xf numFmtId="0" fontId="52" fillId="0" borderId="20" applyNumberFormat="0" applyFill="0" applyAlignment="0" applyProtection="0"/>
    <xf numFmtId="0" fontId="67" fillId="3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0" fillId="3" borderId="0" applyNumberFormat="0" applyBorder="0" applyAlignment="0" applyProtection="0"/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>
      <alignment/>
      <protection/>
    </xf>
    <xf numFmtId="0" fontId="74" fillId="0" borderId="0" applyProtection="0">
      <alignment/>
    </xf>
    <xf numFmtId="168" fontId="75" fillId="0" borderId="0" applyFont="0" applyFill="0" applyBorder="0" applyAlignment="0" applyProtection="0"/>
    <xf numFmtId="40" fontId="30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76" fillId="0" borderId="0">
      <alignment/>
      <protection/>
    </xf>
    <xf numFmtId="193" fontId="75" fillId="0" borderId="0" applyFont="0" applyFill="0" applyBorder="0" applyAlignment="0" applyProtection="0"/>
    <xf numFmtId="6" fontId="30" fillId="0" borderId="0" applyFont="0" applyFill="0" applyBorder="0" applyAlignment="0" applyProtection="0"/>
    <xf numFmtId="184" fontId="75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>
      <alignment vertical="center"/>
      <protection/>
    </xf>
  </cellStyleXfs>
  <cellXfs count="144">
    <xf numFmtId="0" fontId="0" fillId="0" borderId="0" xfId="0" applyAlignment="1">
      <alignment/>
    </xf>
    <xf numFmtId="0" fontId="2" fillId="34" borderId="0" xfId="283" applyFont="1" applyFill="1" applyAlignment="1">
      <alignment vertical="center"/>
      <protection/>
    </xf>
    <xf numFmtId="0" fontId="3" fillId="34" borderId="0" xfId="283" applyFont="1" applyFill="1" applyAlignment="1">
      <alignment vertical="center"/>
      <protection/>
    </xf>
    <xf numFmtId="0" fontId="3" fillId="34" borderId="0" xfId="283" applyFont="1" applyFill="1" applyAlignment="1">
      <alignment horizontal="center" vertical="center"/>
      <protection/>
    </xf>
    <xf numFmtId="0" fontId="2" fillId="34" borderId="0" xfId="283" applyFont="1" applyFill="1" applyAlignment="1">
      <alignment horizontal="center" vertical="center"/>
      <protection/>
    </xf>
    <xf numFmtId="2" fontId="3" fillId="34" borderId="0" xfId="283" applyNumberFormat="1" applyFont="1" applyFill="1" applyAlignment="1">
      <alignment horizontal="center" vertical="center"/>
      <protection/>
    </xf>
    <xf numFmtId="164" fontId="3" fillId="34" borderId="0" xfId="283" applyNumberFormat="1" applyFont="1" applyFill="1" applyAlignment="1">
      <alignment horizontal="center" vertical="center"/>
      <protection/>
    </xf>
    <xf numFmtId="0" fontId="1" fillId="34" borderId="0" xfId="283" applyFont="1" applyFill="1" applyAlignment="1">
      <alignment vertical="center"/>
      <protection/>
    </xf>
    <xf numFmtId="0" fontId="6" fillId="34" borderId="0" xfId="283" applyFont="1" applyFill="1" applyAlignment="1">
      <alignment horizontal="center" vertical="center"/>
      <protection/>
    </xf>
    <xf numFmtId="0" fontId="7" fillId="34" borderId="14" xfId="283" applyFont="1" applyFill="1" applyBorder="1" applyAlignment="1">
      <alignment horizontal="center" vertical="center" wrapText="1" shrinkToFit="1"/>
      <protection/>
    </xf>
    <xf numFmtId="0" fontId="8" fillId="34" borderId="14" xfId="283" applyFont="1" applyFill="1" applyBorder="1" applyAlignment="1">
      <alignment horizontal="center" vertical="center" wrapText="1" shrinkToFit="1"/>
      <protection/>
    </xf>
    <xf numFmtId="2" fontId="9" fillId="34" borderId="14" xfId="283" applyNumberFormat="1" applyFont="1" applyFill="1" applyBorder="1" applyAlignment="1">
      <alignment horizontal="center" vertical="center" wrapText="1" shrinkToFit="1"/>
      <protection/>
    </xf>
    <xf numFmtId="164" fontId="7" fillId="34" borderId="14" xfId="283" applyNumberFormat="1" applyFont="1" applyFill="1" applyBorder="1" applyAlignment="1">
      <alignment horizontal="center" vertical="center" wrapText="1" shrinkToFit="1"/>
      <protection/>
    </xf>
    <xf numFmtId="0" fontId="10" fillId="34" borderId="0" xfId="283" applyFont="1" applyFill="1" applyAlignment="1">
      <alignment vertical="center"/>
      <protection/>
    </xf>
    <xf numFmtId="0" fontId="3" fillId="34" borderId="14" xfId="283" applyFont="1" applyFill="1" applyBorder="1" applyAlignment="1">
      <alignment horizontal="center" vertical="center" wrapText="1" shrinkToFit="1"/>
      <protection/>
    </xf>
    <xf numFmtId="1" fontId="3" fillId="34" borderId="14" xfId="282" applyNumberFormat="1" applyFont="1" applyFill="1" applyBorder="1" applyAlignment="1">
      <alignment horizontal="center" vertical="center"/>
      <protection/>
    </xf>
    <xf numFmtId="0" fontId="2" fillId="34" borderId="14" xfId="283" applyFont="1" applyFill="1" applyBorder="1" applyAlignment="1">
      <alignment horizontal="center" vertical="center" wrapText="1" shrinkToFit="1"/>
      <protection/>
    </xf>
    <xf numFmtId="2" fontId="3" fillId="34" borderId="14" xfId="283" applyNumberFormat="1" applyFont="1" applyFill="1" applyBorder="1" applyAlignment="1">
      <alignment horizontal="center" vertical="center" wrapText="1" shrinkToFit="1"/>
      <protection/>
    </xf>
    <xf numFmtId="3" fontId="3" fillId="34" borderId="14" xfId="230" applyNumberFormat="1" applyFont="1" applyFill="1" applyBorder="1" applyAlignment="1">
      <alignment horizontal="center" vertical="center"/>
      <protection/>
    </xf>
    <xf numFmtId="0" fontId="11" fillId="34" borderId="0" xfId="283" applyFont="1" applyFill="1" applyAlignment="1">
      <alignment vertical="center"/>
      <protection/>
    </xf>
    <xf numFmtId="0" fontId="15" fillId="34" borderId="0" xfId="280" applyFont="1" applyFill="1" applyBorder="1" applyAlignment="1">
      <alignment horizontal="center" vertical="center"/>
      <protection/>
    </xf>
    <xf numFmtId="0" fontId="5" fillId="34" borderId="0" xfId="283" applyFont="1" applyFill="1" applyAlignment="1">
      <alignment horizontal="center" vertical="center"/>
      <protection/>
    </xf>
    <xf numFmtId="0" fontId="5" fillId="34" borderId="0" xfId="281" applyFont="1" applyFill="1" applyAlignment="1">
      <alignment horizontal="center" vertical="center"/>
      <protection/>
    </xf>
    <xf numFmtId="2" fontId="5" fillId="34" borderId="0" xfId="281" applyNumberFormat="1" applyFont="1" applyFill="1" applyAlignment="1">
      <alignment horizontal="center" vertical="center"/>
      <protection/>
    </xf>
    <xf numFmtId="0" fontId="16" fillId="34" borderId="0" xfId="283" applyFont="1" applyFill="1" applyAlignment="1">
      <alignment horizontal="center" vertical="center"/>
      <protection/>
    </xf>
    <xf numFmtId="0" fontId="17" fillId="34" borderId="0" xfId="281" applyFont="1" applyFill="1" applyAlignment="1">
      <alignment horizontal="center" vertical="center"/>
      <protection/>
    </xf>
    <xf numFmtId="2" fontId="11" fillId="34" borderId="0" xfId="281" applyNumberFormat="1" applyFont="1" applyFill="1" applyAlignment="1">
      <alignment horizontal="center" vertical="center"/>
      <protection/>
    </xf>
    <xf numFmtId="0" fontId="18" fillId="34" borderId="0" xfId="280" applyFont="1" applyFill="1" applyBorder="1" applyAlignment="1">
      <alignment horizontal="center" vertical="center"/>
      <protection/>
    </xf>
    <xf numFmtId="2" fontId="15" fillId="34" borderId="0" xfId="280" applyNumberFormat="1" applyFont="1" applyFill="1" applyBorder="1" applyAlignment="1">
      <alignment horizontal="center" vertical="center"/>
      <protection/>
    </xf>
    <xf numFmtId="164" fontId="15" fillId="34" borderId="0" xfId="280" applyNumberFormat="1" applyFont="1" applyFill="1" applyBorder="1" applyAlignment="1">
      <alignment horizontal="center" vertical="center"/>
      <protection/>
    </xf>
    <xf numFmtId="0" fontId="11" fillId="34" borderId="0" xfId="280" applyFont="1" applyFill="1" applyBorder="1" applyAlignment="1">
      <alignment horizontal="center" vertical="center"/>
      <protection/>
    </xf>
    <xf numFmtId="0" fontId="17" fillId="34" borderId="0" xfId="280" applyFont="1" applyFill="1" applyBorder="1" applyAlignment="1">
      <alignment horizontal="center" vertical="center"/>
      <protection/>
    </xf>
    <xf numFmtId="2" fontId="11" fillId="34" borderId="0" xfId="280" applyNumberFormat="1" applyFont="1" applyFill="1" applyBorder="1" applyAlignment="1">
      <alignment horizontal="center" vertical="center"/>
      <protection/>
    </xf>
    <xf numFmtId="164" fontId="11" fillId="34" borderId="0" xfId="280" applyNumberFormat="1" applyFont="1" applyFill="1" applyBorder="1" applyAlignment="1">
      <alignment horizontal="center" vertical="center"/>
      <protection/>
    </xf>
    <xf numFmtId="0" fontId="19" fillId="34" borderId="0" xfId="283" applyFont="1" applyFill="1" applyBorder="1" applyAlignment="1">
      <alignment horizontal="center" vertical="center"/>
      <protection/>
    </xf>
    <xf numFmtId="0" fontId="20" fillId="34" borderId="0" xfId="283" applyFont="1" applyFill="1" applyBorder="1" applyAlignment="1">
      <alignment horizontal="center" vertical="center"/>
      <protection/>
    </xf>
    <xf numFmtId="2" fontId="19" fillId="34" borderId="0" xfId="283" applyNumberFormat="1" applyFont="1" applyFill="1" applyBorder="1" applyAlignment="1">
      <alignment horizontal="center" vertical="center"/>
      <protection/>
    </xf>
    <xf numFmtId="164" fontId="19" fillId="34" borderId="0" xfId="283" applyNumberFormat="1" applyFont="1" applyFill="1" applyBorder="1" applyAlignment="1">
      <alignment horizontal="center" vertical="center"/>
      <protection/>
    </xf>
    <xf numFmtId="0" fontId="19" fillId="34" borderId="0" xfId="283" applyFont="1" applyFill="1" applyAlignment="1">
      <alignment vertical="center"/>
      <protection/>
    </xf>
    <xf numFmtId="0" fontId="21" fillId="34" borderId="0" xfId="283" applyFont="1" applyFill="1" applyAlignment="1">
      <alignment horizontal="center" vertical="center"/>
      <protection/>
    </xf>
    <xf numFmtId="0" fontId="6" fillId="34" borderId="0" xfId="281" applyFont="1" applyFill="1" applyAlignment="1">
      <alignment horizontal="center" vertical="center"/>
      <protection/>
    </xf>
    <xf numFmtId="2" fontId="6" fillId="34" borderId="0" xfId="281" applyNumberFormat="1" applyFont="1" applyFill="1" applyAlignment="1">
      <alignment horizontal="center" vertical="center"/>
      <protection/>
    </xf>
    <xf numFmtId="164" fontId="6" fillId="34" borderId="0" xfId="281" applyNumberFormat="1" applyFont="1" applyFill="1" applyAlignment="1">
      <alignment horizontal="center" vertical="center"/>
      <protection/>
    </xf>
    <xf numFmtId="0" fontId="6" fillId="34" borderId="0" xfId="283" applyFont="1" applyFill="1" applyAlignment="1">
      <alignment vertical="center"/>
      <protection/>
    </xf>
    <xf numFmtId="0" fontId="3" fillId="34" borderId="0" xfId="281" applyFont="1" applyFill="1" applyAlignment="1">
      <alignment horizontal="center" vertical="center"/>
      <protection/>
    </xf>
    <xf numFmtId="2" fontId="3" fillId="34" borderId="0" xfId="281" applyNumberFormat="1" applyFont="1" applyFill="1" applyAlignment="1">
      <alignment horizontal="center" vertical="center"/>
      <protection/>
    </xf>
    <xf numFmtId="164" fontId="3" fillId="34" borderId="0" xfId="281" applyNumberFormat="1" applyFont="1" applyFill="1" applyAlignment="1">
      <alignment horizontal="center" vertical="center"/>
      <protection/>
    </xf>
    <xf numFmtId="0" fontId="22" fillId="34" borderId="0" xfId="283" applyFont="1" applyFill="1" applyAlignment="1">
      <alignment vertical="center"/>
      <protection/>
    </xf>
    <xf numFmtId="0" fontId="23" fillId="34" borderId="0" xfId="283" applyFont="1" applyFill="1" applyAlignment="1">
      <alignment horizontal="center" vertical="center"/>
      <protection/>
    </xf>
    <xf numFmtId="0" fontId="9" fillId="34" borderId="0" xfId="281" applyFont="1" applyFill="1" applyAlignment="1">
      <alignment horizontal="center" vertical="center"/>
      <protection/>
    </xf>
    <xf numFmtId="2" fontId="9" fillId="34" borderId="0" xfId="281" applyNumberFormat="1" applyFont="1" applyFill="1" applyAlignment="1">
      <alignment horizontal="center" vertical="center"/>
      <protection/>
    </xf>
    <xf numFmtId="164" fontId="9" fillId="34" borderId="0" xfId="281" applyNumberFormat="1" applyFont="1" applyFill="1" applyAlignment="1">
      <alignment horizontal="center" vertical="center"/>
      <protection/>
    </xf>
    <xf numFmtId="0" fontId="1" fillId="34" borderId="0" xfId="283" applyFill="1" applyAlignment="1">
      <alignment horizontal="center" vertical="center"/>
      <protection/>
    </xf>
    <xf numFmtId="0" fontId="9" fillId="34" borderId="0" xfId="283" applyFont="1" applyFill="1" applyAlignment="1">
      <alignment horizontal="center" vertical="center"/>
      <protection/>
    </xf>
    <xf numFmtId="0" fontId="24" fillId="34" borderId="0" xfId="283" applyFont="1" applyFill="1" applyAlignment="1">
      <alignment horizontal="center" vertical="center"/>
      <protection/>
    </xf>
    <xf numFmtId="2" fontId="14" fillId="34" borderId="0" xfId="283" applyNumberFormat="1" applyFont="1" applyFill="1" applyAlignment="1">
      <alignment horizontal="center" vertical="center"/>
      <protection/>
    </xf>
    <xf numFmtId="164" fontId="9" fillId="34" borderId="0" xfId="283" applyNumberFormat="1" applyFont="1" applyFill="1" applyAlignment="1">
      <alignment horizontal="center" vertical="center"/>
      <protection/>
    </xf>
    <xf numFmtId="0" fontId="1" fillId="34" borderId="0" xfId="283" applyFill="1" applyAlignment="1">
      <alignment vertical="center"/>
      <protection/>
    </xf>
    <xf numFmtId="1" fontId="12" fillId="34" borderId="14" xfId="282" applyNumberFormat="1" applyFont="1" applyFill="1" applyBorder="1" applyAlignment="1">
      <alignment horizontal="center" vertical="center"/>
      <protection/>
    </xf>
    <xf numFmtId="0" fontId="3" fillId="0" borderId="0" xfId="283" applyFont="1">
      <alignment/>
      <protection/>
    </xf>
    <xf numFmtId="0" fontId="3" fillId="0" borderId="0" xfId="283" applyFont="1" applyAlignment="1">
      <alignment horizontal="center"/>
      <protection/>
    </xf>
    <xf numFmtId="0" fontId="1" fillId="0" borderId="0" xfId="283" applyFill="1">
      <alignment/>
      <protection/>
    </xf>
    <xf numFmtId="0" fontId="1" fillId="0" borderId="0" xfId="283" applyFill="1" applyAlignment="1">
      <alignment horizontal="center"/>
      <protection/>
    </xf>
    <xf numFmtId="0" fontId="9" fillId="0" borderId="0" xfId="283" applyFont="1" applyFill="1">
      <alignment/>
      <protection/>
    </xf>
    <xf numFmtId="0" fontId="14" fillId="0" borderId="0" xfId="283" applyFont="1" applyFill="1" applyAlignment="1">
      <alignment horizontal="center"/>
      <protection/>
    </xf>
    <xf numFmtId="0" fontId="9" fillId="0" borderId="0" xfId="283" applyFont="1" applyFill="1" applyAlignment="1">
      <alignment horizontal="left"/>
      <protection/>
    </xf>
    <xf numFmtId="0" fontId="11" fillId="0" borderId="0" xfId="283" applyFont="1" applyAlignment="1">
      <alignment vertical="center"/>
      <protection/>
    </xf>
    <xf numFmtId="0" fontId="11" fillId="0" borderId="0" xfId="281" applyFont="1" applyFill="1" applyAlignment="1">
      <alignment horizontal="center" vertical="center"/>
      <protection/>
    </xf>
    <xf numFmtId="0" fontId="16" fillId="0" borderId="0" xfId="283" applyFont="1" applyFill="1" applyAlignment="1">
      <alignment horizontal="center" vertical="center"/>
      <protection/>
    </xf>
    <xf numFmtId="0" fontId="15" fillId="0" borderId="0" xfId="281" applyFont="1" applyFill="1" applyAlignment="1">
      <alignment horizontal="left" vertical="center"/>
      <protection/>
    </xf>
    <xf numFmtId="0" fontId="15" fillId="0" borderId="0" xfId="280" applyFont="1" applyFill="1" applyBorder="1" applyAlignment="1">
      <alignment horizontal="center" vertical="center"/>
      <protection/>
    </xf>
    <xf numFmtId="0" fontId="5" fillId="0" borderId="0" xfId="281" applyFont="1" applyFill="1" applyAlignment="1">
      <alignment horizontal="center" vertical="center"/>
      <protection/>
    </xf>
    <xf numFmtId="0" fontId="5" fillId="0" borderId="0" xfId="283" applyFont="1" applyFill="1" applyAlignment="1">
      <alignment horizontal="center" vertical="center"/>
      <protection/>
    </xf>
    <xf numFmtId="0" fontId="5" fillId="0" borderId="0" xfId="281" applyFont="1" applyFill="1" applyAlignment="1">
      <alignment horizontal="left" vertical="center"/>
      <protection/>
    </xf>
    <xf numFmtId="0" fontId="3" fillId="0" borderId="0" xfId="283" applyFont="1" applyAlignment="1">
      <alignment horizontal="center" vertical="center"/>
      <protection/>
    </xf>
    <xf numFmtId="0" fontId="3" fillId="0" borderId="0" xfId="283" applyFont="1" applyAlignment="1">
      <alignment vertical="center"/>
      <protection/>
    </xf>
    <xf numFmtId="0" fontId="19" fillId="0" borderId="0" xfId="283" applyFont="1" applyAlignment="1">
      <alignment vertical="center"/>
      <protection/>
    </xf>
    <xf numFmtId="0" fontId="19" fillId="0" borderId="0" xfId="283" applyFont="1" applyBorder="1" applyAlignment="1">
      <alignment vertical="center"/>
      <protection/>
    </xf>
    <xf numFmtId="0" fontId="19" fillId="0" borderId="0" xfId="283" applyFont="1" applyBorder="1" applyAlignment="1">
      <alignment horizontal="center" vertical="center"/>
      <protection/>
    </xf>
    <xf numFmtId="1" fontId="19" fillId="0" borderId="14" xfId="283" applyNumberFormat="1" applyFont="1" applyBorder="1" applyAlignment="1">
      <alignment horizontal="center" vertical="center"/>
      <protection/>
    </xf>
    <xf numFmtId="1" fontId="19" fillId="0" borderId="21" xfId="283" applyNumberFormat="1" applyFont="1" applyBorder="1" applyAlignment="1">
      <alignment vertical="center"/>
      <protection/>
    </xf>
    <xf numFmtId="0" fontId="19" fillId="0" borderId="14" xfId="283" applyFont="1" applyBorder="1" applyAlignment="1">
      <alignment vertical="center"/>
      <protection/>
    </xf>
    <xf numFmtId="0" fontId="3" fillId="0" borderId="0" xfId="283" applyFont="1" applyAlignment="1">
      <alignment horizontal="left" vertical="center"/>
      <protection/>
    </xf>
    <xf numFmtId="0" fontId="3" fillId="0" borderId="14" xfId="283" applyFont="1" applyBorder="1" applyAlignment="1">
      <alignment horizontal="center" vertical="center" wrapText="1" shrinkToFit="1"/>
      <protection/>
    </xf>
    <xf numFmtId="0" fontId="3" fillId="0" borderId="21" xfId="283" applyFont="1" applyBorder="1" applyAlignment="1">
      <alignment vertical="center" wrapText="1" shrinkToFit="1"/>
      <protection/>
    </xf>
    <xf numFmtId="0" fontId="3" fillId="0" borderId="14" xfId="283" applyFont="1" applyBorder="1" applyAlignment="1">
      <alignment horizontal="left" vertical="center" wrapText="1" shrinkToFit="1"/>
      <protection/>
    </xf>
    <xf numFmtId="0" fontId="9" fillId="0" borderId="21" xfId="283" applyFont="1" applyBorder="1" applyAlignment="1">
      <alignment vertical="center" wrapText="1" shrinkToFit="1"/>
      <protection/>
    </xf>
    <xf numFmtId="0" fontId="9" fillId="0" borderId="14" xfId="283" applyFont="1" applyBorder="1" applyAlignment="1">
      <alignment horizontal="center" vertical="center" wrapText="1" shrinkToFit="1"/>
      <protection/>
    </xf>
    <xf numFmtId="0" fontId="9" fillId="0" borderId="22" xfId="283" applyFont="1" applyBorder="1" applyAlignment="1">
      <alignment horizontal="center" vertical="center" wrapText="1" shrinkToFit="1"/>
      <protection/>
    </xf>
    <xf numFmtId="1" fontId="3" fillId="0" borderId="0" xfId="283" applyNumberFormat="1" applyFont="1" applyAlignment="1">
      <alignment horizontal="left" vertical="center"/>
      <protection/>
    </xf>
    <xf numFmtId="1" fontId="3" fillId="0" borderId="14" xfId="283" applyNumberFormat="1" applyFont="1" applyBorder="1" applyAlignment="1">
      <alignment horizontal="center" vertical="center" wrapText="1" shrinkToFit="1"/>
      <protection/>
    </xf>
    <xf numFmtId="0" fontId="3" fillId="0" borderId="14" xfId="283" applyFont="1" applyBorder="1" applyAlignment="1">
      <alignment vertical="center" wrapText="1" shrinkToFit="1"/>
      <protection/>
    </xf>
    <xf numFmtId="0" fontId="21" fillId="0" borderId="14" xfId="283" applyFont="1" applyBorder="1" applyAlignment="1">
      <alignment horizontal="center" vertical="center" wrapText="1" shrinkToFit="1"/>
      <protection/>
    </xf>
    <xf numFmtId="0" fontId="3" fillId="0" borderId="0" xfId="283" applyFont="1" applyBorder="1" applyAlignment="1">
      <alignment horizontal="center"/>
      <protection/>
    </xf>
    <xf numFmtId="0" fontId="3" fillId="0" borderId="23" xfId="283" applyFont="1" applyBorder="1" applyAlignment="1">
      <alignment horizontal="center"/>
      <protection/>
    </xf>
    <xf numFmtId="0" fontId="1" fillId="0" borderId="0" xfId="283" applyFont="1">
      <alignment/>
      <protection/>
    </xf>
    <xf numFmtId="0" fontId="80" fillId="0" borderId="0" xfId="283" applyFont="1" applyAlignment="1">
      <alignment horizontal="center"/>
      <protection/>
    </xf>
    <xf numFmtId="0" fontId="80" fillId="0" borderId="0" xfId="283" applyFont="1" applyAlignment="1">
      <alignment/>
      <protection/>
    </xf>
    <xf numFmtId="0" fontId="81" fillId="0" borderId="0" xfId="283" applyFont="1" applyAlignment="1">
      <alignment/>
      <protection/>
    </xf>
    <xf numFmtId="0" fontId="6" fillId="0" borderId="0" xfId="283" applyFont="1" applyAlignment="1">
      <alignment/>
      <protection/>
    </xf>
    <xf numFmtId="0" fontId="81" fillId="0" borderId="0" xfId="283" applyFont="1" applyAlignment="1">
      <alignment horizontal="center"/>
      <protection/>
    </xf>
    <xf numFmtId="0" fontId="82" fillId="0" borderId="0" xfId="283" applyFont="1" applyAlignment="1">
      <alignment/>
      <protection/>
    </xf>
    <xf numFmtId="0" fontId="2" fillId="0" borderId="0" xfId="283" applyFont="1" applyAlignment="1">
      <alignment/>
      <protection/>
    </xf>
    <xf numFmtId="0" fontId="86" fillId="0" borderId="24" xfId="0" applyFont="1" applyBorder="1" applyAlignment="1">
      <alignment horizontal="center" wrapText="1"/>
    </xf>
    <xf numFmtId="0" fontId="12" fillId="34" borderId="14" xfId="282" applyNumberFormat="1" applyFont="1" applyFill="1" applyBorder="1" applyAlignment="1">
      <alignment horizontal="center" vertical="center"/>
      <protection/>
    </xf>
    <xf numFmtId="0" fontId="3" fillId="34" borderId="14" xfId="283" applyFont="1" applyFill="1" applyBorder="1" applyAlignment="1">
      <alignment horizontal="left" vertical="center" wrapText="1" shrinkToFit="1"/>
      <protection/>
    </xf>
    <xf numFmtId="0" fontId="3" fillId="34" borderId="0" xfId="283" applyFont="1" applyFill="1" applyAlignment="1">
      <alignment vertical="center" wrapText="1"/>
      <protection/>
    </xf>
    <xf numFmtId="0" fontId="13" fillId="34" borderId="14" xfId="229" applyFont="1" applyFill="1" applyBorder="1" applyAlignment="1">
      <alignment horizontal="left" vertical="center" wrapText="1"/>
      <protection/>
    </xf>
    <xf numFmtId="0" fontId="5" fillId="34" borderId="0" xfId="281" applyFont="1" applyFill="1" applyAlignment="1">
      <alignment horizontal="left" vertical="center" wrapText="1"/>
      <protection/>
    </xf>
    <xf numFmtId="0" fontId="15" fillId="34" borderId="0" xfId="281" applyFont="1" applyFill="1" applyAlignment="1">
      <alignment horizontal="left" vertical="center" wrapText="1"/>
      <protection/>
    </xf>
    <xf numFmtId="0" fontId="15" fillId="34" borderId="0" xfId="280" applyFont="1" applyFill="1" applyBorder="1" applyAlignment="1">
      <alignment horizontal="center" vertical="center" wrapText="1"/>
      <protection/>
    </xf>
    <xf numFmtId="0" fontId="11" fillId="34" borderId="0" xfId="280" applyFont="1" applyFill="1" applyBorder="1" applyAlignment="1">
      <alignment horizontal="center" vertical="center" wrapText="1"/>
      <protection/>
    </xf>
    <xf numFmtId="0" fontId="19" fillId="34" borderId="0" xfId="283" applyFont="1" applyFill="1" applyBorder="1" applyAlignment="1">
      <alignment horizontal="center" vertical="center" wrapText="1"/>
      <protection/>
    </xf>
    <xf numFmtId="0" fontId="6" fillId="34" borderId="0" xfId="281" applyFont="1" applyFill="1" applyAlignment="1">
      <alignment horizontal="left" vertical="center" wrapText="1"/>
      <protection/>
    </xf>
    <xf numFmtId="0" fontId="3" fillId="34" borderId="0" xfId="281" applyFont="1" applyFill="1" applyAlignment="1">
      <alignment horizontal="left" vertical="center" wrapText="1"/>
      <protection/>
    </xf>
    <xf numFmtId="0" fontId="9" fillId="34" borderId="0" xfId="281" applyFont="1" applyFill="1" applyAlignment="1">
      <alignment horizontal="left" vertical="center" wrapText="1"/>
      <protection/>
    </xf>
    <xf numFmtId="0" fontId="9" fillId="34" borderId="0" xfId="283" applyFont="1" applyFill="1" applyAlignment="1">
      <alignment horizontal="left" vertical="center" wrapText="1"/>
      <protection/>
    </xf>
    <xf numFmtId="0" fontId="13" fillId="34" borderId="14" xfId="229" applyFont="1" applyFill="1" applyBorder="1" applyAlignment="1">
      <alignment vertical="center" wrapText="1"/>
      <protection/>
    </xf>
    <xf numFmtId="0" fontId="83" fillId="0" borderId="14" xfId="283" applyFont="1" applyBorder="1" applyAlignment="1">
      <alignment horizontal="left" vertical="center" wrapText="1" shrinkToFit="1"/>
      <protection/>
    </xf>
    <xf numFmtId="0" fontId="15" fillId="0" borderId="0" xfId="283" applyFont="1" applyAlignment="1">
      <alignment horizontal="center" vertical="center"/>
      <protection/>
    </xf>
    <xf numFmtId="0" fontId="9" fillId="0" borderId="14" xfId="283" applyFont="1" applyBorder="1" applyAlignment="1">
      <alignment horizontal="center" vertical="center" wrapText="1" shrinkToFit="1"/>
      <protection/>
    </xf>
    <xf numFmtId="0" fontId="3" fillId="0" borderId="14" xfId="283" applyFont="1" applyBorder="1" applyAlignment="1">
      <alignment horizontal="center" vertical="center" wrapText="1" shrinkToFit="1"/>
      <protection/>
    </xf>
    <xf numFmtId="0" fontId="5" fillId="0" borderId="0" xfId="283" applyFont="1" applyAlignment="1">
      <alignment horizontal="center"/>
      <protection/>
    </xf>
    <xf numFmtId="0" fontId="79" fillId="0" borderId="0" xfId="283" applyFont="1" applyBorder="1" applyAlignment="1">
      <alignment horizontal="center"/>
      <protection/>
    </xf>
    <xf numFmtId="0" fontId="9" fillId="0" borderId="25" xfId="283" applyFont="1" applyBorder="1" applyAlignment="1">
      <alignment horizontal="center" vertical="center" wrapText="1" shrinkToFit="1"/>
      <protection/>
    </xf>
    <xf numFmtId="0" fontId="9" fillId="0" borderId="26" xfId="283" applyFont="1" applyBorder="1" applyAlignment="1">
      <alignment horizontal="center" vertical="center" wrapText="1" shrinkToFit="1"/>
      <protection/>
    </xf>
    <xf numFmtId="0" fontId="19" fillId="0" borderId="14" xfId="283" applyFont="1" applyBorder="1" applyAlignment="1">
      <alignment horizontal="center" vertical="center"/>
      <protection/>
    </xf>
    <xf numFmtId="0" fontId="9" fillId="0" borderId="21" xfId="283" applyFont="1" applyBorder="1" applyAlignment="1">
      <alignment horizontal="center" vertical="center"/>
      <protection/>
    </xf>
    <xf numFmtId="0" fontId="9" fillId="0" borderId="11" xfId="283" applyFont="1" applyBorder="1" applyAlignment="1">
      <alignment horizontal="center" vertical="center"/>
      <protection/>
    </xf>
    <xf numFmtId="0" fontId="9" fillId="0" borderId="27" xfId="283" applyFont="1" applyBorder="1" applyAlignment="1">
      <alignment horizontal="center" vertical="center"/>
      <protection/>
    </xf>
    <xf numFmtId="0" fontId="5" fillId="0" borderId="0" xfId="281" applyFont="1" applyFill="1" applyAlignment="1">
      <alignment horizontal="center" vertical="center"/>
      <protection/>
    </xf>
    <xf numFmtId="0" fontId="15" fillId="0" borderId="0" xfId="281" applyFont="1" applyFill="1" applyAlignment="1">
      <alignment horizontal="center" vertical="center"/>
      <protection/>
    </xf>
    <xf numFmtId="0" fontId="6" fillId="0" borderId="21" xfId="283" applyFont="1" applyBorder="1" applyAlignment="1">
      <alignment horizontal="center" vertical="center" wrapText="1" shrinkToFit="1"/>
      <protection/>
    </xf>
    <xf numFmtId="0" fontId="6" fillId="0" borderId="11" xfId="283" applyFont="1" applyBorder="1" applyAlignment="1">
      <alignment horizontal="center" vertical="center" wrapText="1" shrinkToFit="1"/>
      <protection/>
    </xf>
    <xf numFmtId="0" fontId="6" fillId="0" borderId="27" xfId="283" applyFont="1" applyBorder="1" applyAlignment="1">
      <alignment horizontal="center" vertical="center" wrapText="1" shrinkToFit="1"/>
      <protection/>
    </xf>
    <xf numFmtId="1" fontId="19" fillId="0" borderId="14" xfId="283" applyNumberFormat="1" applyFont="1" applyBorder="1" applyAlignment="1">
      <alignment horizontal="center" vertical="center"/>
      <protection/>
    </xf>
    <xf numFmtId="0" fontId="15" fillId="34" borderId="0" xfId="283" applyFont="1" applyFill="1" applyAlignment="1">
      <alignment horizontal="center" vertical="center"/>
      <protection/>
    </xf>
    <xf numFmtId="0" fontId="5" fillId="34" borderId="0" xfId="281" applyFont="1" applyFill="1" applyAlignment="1">
      <alignment horizontal="center" vertical="center"/>
      <protection/>
    </xf>
    <xf numFmtId="0" fontId="15" fillId="34" borderId="0" xfId="281" applyFont="1" applyFill="1" applyAlignment="1">
      <alignment horizontal="center" vertical="center"/>
      <protection/>
    </xf>
    <xf numFmtId="0" fontId="4" fillId="34" borderId="0" xfId="283" applyFont="1" applyFill="1" applyAlignment="1">
      <alignment horizontal="center" vertical="center"/>
      <protection/>
    </xf>
    <xf numFmtId="0" fontId="5" fillId="34" borderId="0" xfId="283" applyFont="1" applyFill="1" applyAlignment="1">
      <alignment horizontal="center" vertical="center" wrapText="1"/>
      <protection/>
    </xf>
    <xf numFmtId="0" fontId="6" fillId="34" borderId="0" xfId="283" applyFont="1" applyFill="1" applyAlignment="1">
      <alignment horizontal="center" vertical="center"/>
      <protection/>
    </xf>
    <xf numFmtId="0" fontId="8" fillId="34" borderId="14" xfId="283" applyFont="1" applyFill="1" applyBorder="1" applyAlignment="1">
      <alignment horizontal="center" vertical="center" wrapText="1" shrinkToFit="1"/>
      <protection/>
    </xf>
    <xf numFmtId="0" fontId="15" fillId="34" borderId="28" xfId="280" applyFont="1" applyFill="1" applyBorder="1" applyAlignment="1">
      <alignment horizontal="center" vertical="center"/>
      <protection/>
    </xf>
  </cellXfs>
  <cellStyles count="357">
    <cellStyle name="Normal" xfId="0"/>
    <cellStyle name="%" xfId="15"/>
    <cellStyle name="??" xfId="16"/>
    <cellStyle name="?? [0.00]_ Att. 1- Cover" xfId="17"/>
    <cellStyle name="?? [0]" xfId="18"/>
    <cellStyle name="?_x001D_??%U©÷u&amp;H©÷9_x0008_? s&#10;_x0007__x0001__x0001_" xfId="19"/>
    <cellStyle name="???? [0.00]_BE-BQ" xfId="20"/>
    <cellStyle name="??????????????????? [0]_FTC_OFFER" xfId="21"/>
    <cellStyle name="???????????????????_FTC_OFFER" xfId="22"/>
    <cellStyle name="????_BE-BQ" xfId="23"/>
    <cellStyle name="???[0]_?? DI" xfId="24"/>
    <cellStyle name="???_?? DI" xfId="25"/>
    <cellStyle name="??[0]_BRE" xfId="26"/>
    <cellStyle name="??_ ??? ???? " xfId="27"/>
    <cellStyle name="??A? [0]_laroux_1_¢¬???¢â? " xfId="28"/>
    <cellStyle name="??A?_laroux_1_¢¬???¢â? " xfId="29"/>
    <cellStyle name="?¡±¢¥?_?¨ù??¢´¢¥_¢¬???¢â? " xfId="30"/>
    <cellStyle name="?ðÇ%U?&amp;H?_x0008_?s&#10;_x0007__x0001__x0001_" xfId="31"/>
    <cellStyle name="_DSSH SD11 Sao Viet" xfId="32"/>
    <cellStyle name="_DSSH SD11 Sao Viet_Bang tong hop danh sach khen th" xfId="33"/>
    <cellStyle name="_Ma so nhan vien den nam  2008" xfId="34"/>
    <cellStyle name="_Ma so nhan vien den nam  2008_Bang tong hop danh sach khen th" xfId="35"/>
    <cellStyle name="_T4" xfId="36"/>
    <cellStyle name="•W?_Format" xfId="37"/>
    <cellStyle name="•W€_Format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Nhấn1" xfId="45"/>
    <cellStyle name="20% - Nhấn2" xfId="46"/>
    <cellStyle name="20% - Nhấn3" xfId="47"/>
    <cellStyle name="20% - Nhấn4" xfId="48"/>
    <cellStyle name="20% - Nhấn5" xfId="49"/>
    <cellStyle name="20% - Nhấn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Nhấn1" xfId="57"/>
    <cellStyle name="40% - Nhấn2" xfId="58"/>
    <cellStyle name="40% - Nhấn3" xfId="59"/>
    <cellStyle name="40% - Nhấn4" xfId="60"/>
    <cellStyle name="40% - Nhấn5" xfId="61"/>
    <cellStyle name="40% - Nhấn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Nhấn1" xfId="69"/>
    <cellStyle name="60% - Nhấn2" xfId="70"/>
    <cellStyle name="60% - Nhấn3" xfId="71"/>
    <cellStyle name="60% - Nhấn4" xfId="72"/>
    <cellStyle name="60% - Nhấn5" xfId="73"/>
    <cellStyle name="60% - Nhấn6" xfId="74"/>
    <cellStyle name="Accent1" xfId="75"/>
    <cellStyle name="Accent1 - 20%" xfId="76"/>
    <cellStyle name="Accent1 - 40%" xfId="77"/>
    <cellStyle name="Accent1 - 60%" xfId="78"/>
    <cellStyle name="Accent2" xfId="79"/>
    <cellStyle name="Accent2 - 20%" xfId="80"/>
    <cellStyle name="Accent2 - 40%" xfId="81"/>
    <cellStyle name="Accent2 - 60%" xfId="82"/>
    <cellStyle name="Accent3" xfId="83"/>
    <cellStyle name="Accent3 - 20%" xfId="84"/>
    <cellStyle name="Accent3 - 40%" xfId="85"/>
    <cellStyle name="Accent3 - 60%" xfId="86"/>
    <cellStyle name="Accent4" xfId="87"/>
    <cellStyle name="Accent4 - 20%" xfId="88"/>
    <cellStyle name="Accent4 - 40%" xfId="89"/>
    <cellStyle name="Accent4 - 60%" xfId="90"/>
    <cellStyle name="Accent5" xfId="91"/>
    <cellStyle name="Accent5 - 20%" xfId="92"/>
    <cellStyle name="Accent5 - 40%" xfId="93"/>
    <cellStyle name="Accent5 - 60%" xfId="94"/>
    <cellStyle name="Accent6" xfId="95"/>
    <cellStyle name="Accent6 - 20%" xfId="96"/>
    <cellStyle name="Accent6 - 40%" xfId="97"/>
    <cellStyle name="Accent6 - 60%" xfId="98"/>
    <cellStyle name="ÄÞ¸¶ [0]_1" xfId="99"/>
    <cellStyle name="ÄÞ¸¶_1" xfId="100"/>
    <cellStyle name="Bad" xfId="101"/>
    <cellStyle name="Ç¥ÁØ_laroux_4_ÃÑÇÕ°è " xfId="102"/>
    <cellStyle name="Calculation" xfId="103"/>
    <cellStyle name="category" xfId="104"/>
    <cellStyle name="CC1" xfId="105"/>
    <cellStyle name="CC2" xfId="106"/>
    <cellStyle name="chchuyen" xfId="107"/>
    <cellStyle name="Check Cell" xfId="108"/>
    <cellStyle name="Chuẩn 2" xfId="109"/>
    <cellStyle name="Comma" xfId="110"/>
    <cellStyle name="Comma [0]" xfId="111"/>
    <cellStyle name="Comma 2" xfId="112"/>
    <cellStyle name="Comma 3" xfId="113"/>
    <cellStyle name="Comma 4" xfId="114"/>
    <cellStyle name="Comma0" xfId="115"/>
    <cellStyle name="CT1" xfId="116"/>
    <cellStyle name="CT2" xfId="117"/>
    <cellStyle name="CT4" xfId="118"/>
    <cellStyle name="CT5" xfId="119"/>
    <cellStyle name="ct7" xfId="120"/>
    <cellStyle name="ct8" xfId="121"/>
    <cellStyle name="cth1" xfId="122"/>
    <cellStyle name="Cthuc" xfId="123"/>
    <cellStyle name="Cthuc1" xfId="124"/>
    <cellStyle name="Currency" xfId="125"/>
    <cellStyle name="Currency [0]" xfId="126"/>
    <cellStyle name="Currency0" xfId="127"/>
    <cellStyle name="Currency0 10" xfId="128"/>
    <cellStyle name="Currency0 11" xfId="129"/>
    <cellStyle name="Currency0 12" xfId="130"/>
    <cellStyle name="Currency0 13" xfId="131"/>
    <cellStyle name="Currency0 14" xfId="132"/>
    <cellStyle name="Currency0 15" xfId="133"/>
    <cellStyle name="Currency0 16" xfId="134"/>
    <cellStyle name="Currency0 17" xfId="135"/>
    <cellStyle name="Currency0 18" xfId="136"/>
    <cellStyle name="Currency0 19" xfId="137"/>
    <cellStyle name="Currency0 2" xfId="138"/>
    <cellStyle name="Currency0 20" xfId="139"/>
    <cellStyle name="Currency0 21" xfId="140"/>
    <cellStyle name="Currency0 22" xfId="141"/>
    <cellStyle name="Currency0 23" xfId="142"/>
    <cellStyle name="Currency0 24" xfId="143"/>
    <cellStyle name="Currency0 25" xfId="144"/>
    <cellStyle name="Currency0 26" xfId="145"/>
    <cellStyle name="Currency0 27" xfId="146"/>
    <cellStyle name="Currency0 28" xfId="147"/>
    <cellStyle name="Currency0 29" xfId="148"/>
    <cellStyle name="Currency0 3" xfId="149"/>
    <cellStyle name="Currency0 30" xfId="150"/>
    <cellStyle name="Currency0 31" xfId="151"/>
    <cellStyle name="Currency0 32" xfId="152"/>
    <cellStyle name="Currency0 33" xfId="153"/>
    <cellStyle name="Currency0 34" xfId="154"/>
    <cellStyle name="Currency0 35" xfId="155"/>
    <cellStyle name="Currency0 36" xfId="156"/>
    <cellStyle name="Currency0 37" xfId="157"/>
    <cellStyle name="Currency0 38" xfId="158"/>
    <cellStyle name="Currency0 39" xfId="159"/>
    <cellStyle name="Currency0 4" xfId="160"/>
    <cellStyle name="Currency0 5" xfId="161"/>
    <cellStyle name="Currency0 6" xfId="162"/>
    <cellStyle name="Currency0 7" xfId="163"/>
    <cellStyle name="Currency0 8" xfId="164"/>
    <cellStyle name="Currency0 9" xfId="165"/>
    <cellStyle name="d" xfId="166"/>
    <cellStyle name="d%" xfId="167"/>
    <cellStyle name="d1" xfId="168"/>
    <cellStyle name="Date" xfId="169"/>
    <cellStyle name="Đầu ra" xfId="170"/>
    <cellStyle name="Đầu vào" xfId="171"/>
    <cellStyle name="Đề mục 1" xfId="172"/>
    <cellStyle name="Đề mục 2" xfId="173"/>
    <cellStyle name="Đề mục 3" xfId="174"/>
    <cellStyle name="Đề mục 4" xfId="175"/>
    <cellStyle name="Dezimal [0]_UXO VII" xfId="176"/>
    <cellStyle name="Dezimal_UXO VII" xfId="177"/>
    <cellStyle name="Emphasis 1" xfId="178"/>
    <cellStyle name="Emphasis 2" xfId="179"/>
    <cellStyle name="Emphasis 3" xfId="180"/>
    <cellStyle name="Explanatory Text" xfId="181"/>
    <cellStyle name="Fixed" xfId="182"/>
    <cellStyle name="Ghi chú" xfId="183"/>
    <cellStyle name="Good" xfId="184"/>
    <cellStyle name="Grey" xfId="185"/>
    <cellStyle name="HEADER" xfId="186"/>
    <cellStyle name="Header1" xfId="187"/>
    <cellStyle name="Header2" xfId="188"/>
    <cellStyle name="Heading 1" xfId="189"/>
    <cellStyle name="Heading 2" xfId="190"/>
    <cellStyle name="Heading 3" xfId="191"/>
    <cellStyle name="Heading 4" xfId="192"/>
    <cellStyle name="Heading1" xfId="193"/>
    <cellStyle name="Heading2" xfId="194"/>
    <cellStyle name="Input" xfId="195"/>
    <cellStyle name="Input [yellow]" xfId="196"/>
    <cellStyle name="Kiểm tra Ô" xfId="197"/>
    <cellStyle name="Linked Cell" xfId="198"/>
    <cellStyle name="luc" xfId="199"/>
    <cellStyle name="luc2" xfId="200"/>
    <cellStyle name="Millares [0]_Well Timing" xfId="201"/>
    <cellStyle name="Millares_Well Timing" xfId="202"/>
    <cellStyle name="Milliers [0]_      " xfId="203"/>
    <cellStyle name="Milliers_      " xfId="204"/>
    <cellStyle name="Model" xfId="205"/>
    <cellStyle name="Moneda [0]_Well Timing" xfId="206"/>
    <cellStyle name="Moneda_Well Timing" xfId="207"/>
    <cellStyle name="Monétaire [0]_      " xfId="208"/>
    <cellStyle name="Monétaire_      " xfId="209"/>
    <cellStyle name="n" xfId="210"/>
    <cellStyle name="n1" xfId="211"/>
    <cellStyle name="Neutral" xfId="212"/>
    <cellStyle name="Nhấn1" xfId="213"/>
    <cellStyle name="Nhấn2" xfId="214"/>
    <cellStyle name="Nhấn3" xfId="215"/>
    <cellStyle name="Nhấn4" xfId="216"/>
    <cellStyle name="Nhấn5" xfId="217"/>
    <cellStyle name="Nhấn6" xfId="218"/>
    <cellStyle name="Normal - Style1" xfId="219"/>
    <cellStyle name="Normal 11" xfId="220"/>
    <cellStyle name="Normal 12" xfId="221"/>
    <cellStyle name="Normal 13" xfId="222"/>
    <cellStyle name="Normal 14" xfId="223"/>
    <cellStyle name="Normal 15" xfId="224"/>
    <cellStyle name="Normal 16" xfId="225"/>
    <cellStyle name="Normal 17" xfId="226"/>
    <cellStyle name="Normal 18" xfId="227"/>
    <cellStyle name="Normal 19" xfId="228"/>
    <cellStyle name="Normal 2" xfId="229"/>
    <cellStyle name="Normal 2 2" xfId="230"/>
    <cellStyle name="Normal 2 2 2" xfId="231"/>
    <cellStyle name="Normal 2 2 3" xfId="232"/>
    <cellStyle name="Normal 2 2 4" xfId="233"/>
    <cellStyle name="Normal 2 2_Tong hop hoc bong ky 2 nam hoc 2013-2014" xfId="234"/>
    <cellStyle name="Normal 2 3" xfId="235"/>
    <cellStyle name="Normal 2 3 4" xfId="236"/>
    <cellStyle name="Normal 2 3_Hoc bong cua ky 2" xfId="237"/>
    <cellStyle name="Normal 2 4" xfId="238"/>
    <cellStyle name="Normal 2 5" xfId="239"/>
    <cellStyle name="Normal 2 6" xfId="240"/>
    <cellStyle name="Normal 2 7" xfId="241"/>
    <cellStyle name="Normal 2 8" xfId="242"/>
    <cellStyle name="Normal 2_B0109A" xfId="243"/>
    <cellStyle name="Normal 20" xfId="244"/>
    <cellStyle name="Normal 21" xfId="245"/>
    <cellStyle name="Normal 22" xfId="246"/>
    <cellStyle name="Normal 23" xfId="247"/>
    <cellStyle name="Normal 24" xfId="248"/>
    <cellStyle name="Normal 25" xfId="249"/>
    <cellStyle name="Normal 26" xfId="250"/>
    <cellStyle name="Normal 27" xfId="251"/>
    <cellStyle name="Normal 28" xfId="252"/>
    <cellStyle name="Normal 29" xfId="253"/>
    <cellStyle name="Normal 3" xfId="254"/>
    <cellStyle name="Normal 3 3" xfId="255"/>
    <cellStyle name="Normal 3_Bang tong hop danh sach khen th" xfId="256"/>
    <cellStyle name="Normal 30" xfId="257"/>
    <cellStyle name="Normal 31" xfId="258"/>
    <cellStyle name="Normal 32" xfId="259"/>
    <cellStyle name="Normal 33" xfId="260"/>
    <cellStyle name="Normal 34" xfId="261"/>
    <cellStyle name="Normal 35" xfId="262"/>
    <cellStyle name="Normal 36" xfId="263"/>
    <cellStyle name="Normal 37" xfId="264"/>
    <cellStyle name="Normal 38" xfId="265"/>
    <cellStyle name="Normal 39" xfId="266"/>
    <cellStyle name="Normal 4" xfId="267"/>
    <cellStyle name="Normal 40" xfId="268"/>
    <cellStyle name="Normal 41" xfId="269"/>
    <cellStyle name="Normal 42" xfId="270"/>
    <cellStyle name="Normal 43" xfId="271"/>
    <cellStyle name="Normal 44" xfId="272"/>
    <cellStyle name="Normal 45" xfId="273"/>
    <cellStyle name="Normal 46" xfId="274"/>
    <cellStyle name="Normal 48" xfId="275"/>
    <cellStyle name="Normal 52" xfId="276"/>
    <cellStyle name="Normal 55" xfId="277"/>
    <cellStyle name="Normal 57" xfId="278"/>
    <cellStyle name="Normal 6 2" xfId="279"/>
    <cellStyle name="Normal_CD_99KY1" xfId="280"/>
    <cellStyle name="Normal_CD_99KY2" xfId="281"/>
    <cellStyle name="Normal_Gui Chi Huyen" xfId="282"/>
    <cellStyle name="Normal_Hoc ky I" xfId="283"/>
    <cellStyle name="Note" xfId="284"/>
    <cellStyle name="Ô Được nối kết" xfId="285"/>
    <cellStyle name="omma [0]_Mktg Prog" xfId="286"/>
    <cellStyle name="ormal_Sheet1_1" xfId="287"/>
    <cellStyle name="Output" xfId="288"/>
    <cellStyle name="Percent" xfId="289"/>
    <cellStyle name="Percent [2]" xfId="290"/>
    <cellStyle name="Percent 10" xfId="291"/>
    <cellStyle name="Percent 11" xfId="292"/>
    <cellStyle name="Percent 12" xfId="293"/>
    <cellStyle name="Percent 13" xfId="294"/>
    <cellStyle name="Percent 14" xfId="295"/>
    <cellStyle name="Percent 15" xfId="296"/>
    <cellStyle name="Percent 16" xfId="297"/>
    <cellStyle name="Percent 17" xfId="298"/>
    <cellStyle name="Percent 18" xfId="299"/>
    <cellStyle name="Percent 19" xfId="300"/>
    <cellStyle name="Percent 2" xfId="301"/>
    <cellStyle name="Percent 20" xfId="302"/>
    <cellStyle name="Percent 21" xfId="303"/>
    <cellStyle name="Percent 22" xfId="304"/>
    <cellStyle name="Percent 23" xfId="305"/>
    <cellStyle name="Percent 24" xfId="306"/>
    <cellStyle name="Percent 25" xfId="307"/>
    <cellStyle name="Percent 26" xfId="308"/>
    <cellStyle name="Percent 27" xfId="309"/>
    <cellStyle name="Percent 28" xfId="310"/>
    <cellStyle name="Percent 29" xfId="311"/>
    <cellStyle name="Percent 3" xfId="312"/>
    <cellStyle name="Percent 30" xfId="313"/>
    <cellStyle name="Percent 31" xfId="314"/>
    <cellStyle name="Percent 32" xfId="315"/>
    <cellStyle name="Percent 33" xfId="316"/>
    <cellStyle name="Percent 34" xfId="317"/>
    <cellStyle name="Percent 35" xfId="318"/>
    <cellStyle name="Percent 36" xfId="319"/>
    <cellStyle name="Percent 37" xfId="320"/>
    <cellStyle name="Percent 38" xfId="321"/>
    <cellStyle name="Percent 39" xfId="322"/>
    <cellStyle name="Percent 4" xfId="323"/>
    <cellStyle name="Percent 40" xfId="324"/>
    <cellStyle name="Percent 5" xfId="325"/>
    <cellStyle name="Percent 6" xfId="326"/>
    <cellStyle name="Percent 7" xfId="327"/>
    <cellStyle name="Percent 8" xfId="328"/>
    <cellStyle name="Percent 9" xfId="329"/>
    <cellStyle name="PERCENTAGE" xfId="330"/>
    <cellStyle name="Sheet Title" xfId="331"/>
    <cellStyle name="Style 1" xfId="332"/>
    <cellStyle name="subhead" xfId="333"/>
    <cellStyle name="symbol" xfId="334"/>
    <cellStyle name="tde" xfId="335"/>
    <cellStyle name="Tiêu đề" xfId="336"/>
    <cellStyle name="Tính toán" xfId="337"/>
    <cellStyle name="Title" xfId="338"/>
    <cellStyle name="Tổng" xfId="339"/>
    <cellStyle name="Tốt" xfId="340"/>
    <cellStyle name="Total" xfId="341"/>
    <cellStyle name="Trung tính" xfId="342"/>
    <cellStyle name="Văn bản Cảnh báo" xfId="343"/>
    <cellStyle name="Văn bản Giải thích" xfId="344"/>
    <cellStyle name="VN new romanNormal" xfId="345"/>
    <cellStyle name="VN time new roman" xfId="346"/>
    <cellStyle name="Währung [0]_UXO VII" xfId="347"/>
    <cellStyle name="Währung_UXO VII" xfId="348"/>
    <cellStyle name="Warning Text" xfId="349"/>
    <cellStyle name="Xấu" xfId="350"/>
    <cellStyle name="똿뗦먛귟 [0.00]_PRODUCT DETAIL Q1" xfId="351"/>
    <cellStyle name="똿뗦먛귟_PRODUCT DETAIL Q1" xfId="352"/>
    <cellStyle name="믅됞 [0.00]_PRODUCT DETAIL Q1" xfId="353"/>
    <cellStyle name="믅됞_PRODUCT DETAIL Q1" xfId="354"/>
    <cellStyle name="백분율_95" xfId="355"/>
    <cellStyle name="뷭?_BOOKSHIP" xfId="356"/>
    <cellStyle name="一般_99Q3647-ALL-CAS2" xfId="357"/>
    <cellStyle name="千分位[0]_Book1" xfId="358"/>
    <cellStyle name="千分位_99Q3647-ALL-CAS2" xfId="359"/>
    <cellStyle name="콤마 [0]_1202" xfId="360"/>
    <cellStyle name="콤마_1202" xfId="361"/>
    <cellStyle name="통화 [0]_1202" xfId="362"/>
    <cellStyle name="통화_1202" xfId="363"/>
    <cellStyle name="표준_(정보부문)월별인원계획" xfId="364"/>
    <cellStyle name="貨幣 [0]_Book1" xfId="365"/>
    <cellStyle name="貨幣[0]_BRE" xfId="366"/>
    <cellStyle name="貨幣_Book1" xfId="367"/>
    <cellStyle name=" [0.00]_ Att. 1- Cover" xfId="368"/>
    <cellStyle name="_ Att. 1- Cover" xfId="369"/>
    <cellStyle name="?_ Att. 1- Cover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209550</xdr:rowOff>
    </xdr:from>
    <xdr:to>
      <xdr:col>2</xdr:col>
      <xdr:colOff>647700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38150" y="4667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so%20Khoa%20Kinh%20te\Lien%20quan%20den%20HSSV\Hoc%20bong\2014-2015\Tong%20hop%20hoc%20bong%20ky%202%20nam%20hoc%202014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UU%20DIEM%20TU%20NAM%202008\NAM%20HOC%202007-2008\DH%20CHINH%20QUY\KQHT%20TK5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(15-11-2001)%20Sua%20doi%20KC%20cau\hnhung\HCM\phong%20nen\DT-TH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GOC%20SON\Desktop\Copy%20of%20mau%20EXc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ai\TBC%202007-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vsc-hcm-s03\ketoanpublic\Dung%20Quat\Nhom%20GC\New%20Folder\My%20Documents\3533\98Q\3533\Q\98Q2943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ung%20luu\Hanh%20kiem\Nam%2009-10\Hoc%20ky%20II\TK5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D%20CHINH%20QUY\KQHT%20TK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20 thang 8"/>
      <sheetName val="Tong hop"/>
      <sheetName val="THKQ khen thuong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#REF"/>
      <sheetName val="Sheet4"/>
      <sheetName val="Sheet5"/>
      <sheetName val="Sheet6"/>
      <sheetName val="Sheet7"/>
      <sheetName val="Sheet8"/>
      <sheetName val="Sheet9"/>
      <sheetName val="Sheet1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2001"/>
      <sheetName val="T.H 01"/>
      <sheetName val="2000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8"/>
      <sheetName val="TH8T"/>
      <sheetName val="T9"/>
      <sheetName val="T10"/>
      <sheetName val="VT10"/>
      <sheetName val="VT11"/>
      <sheetName val="VT11 (2)"/>
      <sheetName val="10000000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HQT"/>
      <sheetName val="CT HT"/>
      <sheetName val="B tinh"/>
      <sheetName val="XD"/>
      <sheetName val="TH VT 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20000000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Gia da dam"/>
      <sheetName val="Gia VLXD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HKP-TT03+04(sauduyet)"/>
      <sheetName val="KM0"/>
      <sheetName val="Gia VL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Thep"/>
      <sheetName val="KL chi tiet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00000001"/>
      <sheetName val="Tach XL"/>
      <sheetName val="KL cau Bac Phu Cat"/>
      <sheetName val="Dam, mo, tru"/>
      <sheetName val="Tuong chan"/>
      <sheetName val="GTXL(03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CPXD(03+04)"/>
      <sheetName val="Khoan diachat"/>
      <sheetName val="GTXL-Cau"/>
      <sheetName val="DHai(ban-5x20,05m;coc40x40)"/>
      <sheetName val="KVinh(ban-3x21,05m;PA2)"/>
      <sheetName val="KVinh(ban-3x24m;PA1)"/>
      <sheetName val="dgchitiet-cau"/>
      <sheetName val="CAN DOI"/>
      <sheetName val="PTPT"/>
      <sheetName val="TK 141"/>
      <sheetName val="NO CTy"/>
      <sheetName val="XL4Test5"/>
      <sheetName val="Chart1"/>
      <sheetName val="Phantich"/>
      <sheetName val="Toan_DA"/>
      <sheetName val="2004"/>
      <sheetName val="2005"/>
      <sheetName val="00000002"/>
      <sheetName val="00000003"/>
      <sheetName val="00000004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sent to"/>
      <sheetName val="THVT"/>
      <sheetName val="PHAN TICH DON GIA"/>
      <sheetName val="DONGIA DU TOAN"/>
      <sheetName val="THKP"/>
      <sheetName val="40000000"/>
      <sheetName val="th01.05-kh02.05"/>
      <sheetName val="th02.05-kh03.05"/>
      <sheetName val="bb"/>
      <sheetName val="vp"/>
      <sheetName val="tach vp"/>
      <sheetName val="vp-may"/>
      <sheetName val="HE SO LUONG"/>
      <sheetName val="XM"/>
      <sheetName val="tach  XM"/>
      <sheetName val="to cat"/>
      <sheetName val="to -HT"/>
      <sheetName val="vpm"/>
      <sheetName val="th 12-00"/>
      <sheetName val="th 01-01"/>
      <sheetName val="th 02-01"/>
      <sheetName val="th 03-01"/>
      <sheetName val="th-04-01"/>
      <sheetName val="th-05-01"/>
      <sheetName val="th 06-01"/>
      <sheetName val="th07-01"/>
      <sheetName val="th 08-01"/>
      <sheetName val="th09-01"/>
      <sheetName val="t10 tam"/>
      <sheetName val="th10 cl"/>
      <sheetName val="th11-01"/>
      <sheetName val="th12-01"/>
      <sheetName val="th01-02"/>
      <sheetName val="th02-02"/>
      <sheetName val="th03-02"/>
      <sheetName val="th04-02"/>
      <sheetName val="th05-02"/>
      <sheetName val="th06-02"/>
      <sheetName val="th07-02"/>
      <sheetName val="th08-02"/>
      <sheetName val="th09-02"/>
      <sheetName val="th10-02"/>
      <sheetName val="th11-02"/>
      <sheetName val="th12-02"/>
      <sheetName val="tam"/>
      <sheetName val="BCC"/>
      <sheetName val="HAN"/>
      <sheetName val="LUONG HAN"/>
      <sheetName val=" NGAM HOA 1"/>
      <sheetName val="NGAM HOA 2"/>
      <sheetName val="PHAN DIEN"/>
      <sheetName val="dien 2"/>
      <sheetName val="Chi tiet"/>
      <sheetName val="TONG HOP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Vat tu"/>
      <sheetName val="Thiet ke"/>
      <sheetName val="TH KL,VT,KP"/>
      <sheetName val="Den bu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CW of Hoabinh  2002"/>
      <sheetName val=" Goods of Hoabinh 2002 "/>
      <sheetName val="BC"/>
      <sheetName val="Q1-02"/>
      <sheetName val="Q2-02"/>
      <sheetName val="Q3-02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X\XXXXX3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50000000"/>
      <sheetName val="Tien ung"/>
      <sheetName val="PHONG"/>
      <sheetName val="phi luong3"/>
      <sheetName val="phu luc "/>
      <sheetName val="PT VT "/>
      <sheetName val="c. lech v t"/>
      <sheetName val="Q.Tc.xanh  "/>
      <sheetName val="Tang giam KL "/>
      <sheetName val="CP6-4nhip(L=170,5e)(OK)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N1111"/>
      <sheetName val="C1111"/>
      <sheetName val="1121"/>
      <sheetName val="daura"/>
      <sheetName val="dauvao"/>
      <sheetName val="Sluong"/>
      <sheetName val="t1e21"/>
      <sheetName val="t1e20"/>
      <sheetName val="t1e18"/>
      <sheetName val="t2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QHT TK5(1)"/>
      <sheetName val="KT phan mem 1"/>
      <sheetName val="KT may tinh 1"/>
      <sheetName val="Mang 1"/>
      <sheetName val="MAU kt"/>
      <sheetName val="luu TK5"/>
      <sheetName val="THAMCHIEU"/>
      <sheetName val="TK5LUU"/>
      <sheetName val="RutHS"/>
      <sheetName val="TK5(1)"/>
      <sheetName val="KQthiDK1K"/>
      <sheetName val="DSTNDK1K"/>
      <sheetName val="DSduDKthiCN"/>
      <sheetName val="DSchuaTNDK1K"/>
      <sheetName val="Pthi"/>
      <sheetName val="phachDK1"/>
      <sheetName val="P.ML"/>
    </sheetNames>
    <sheetDataSet>
      <sheetData sheetId="6">
        <row r="2">
          <cell r="A2">
            <v>65</v>
          </cell>
          <cell r="B2">
            <v>4</v>
          </cell>
        </row>
        <row r="3">
          <cell r="A3">
            <v>66</v>
          </cell>
          <cell r="B3">
            <v>3</v>
          </cell>
        </row>
        <row r="4">
          <cell r="A4">
            <v>67</v>
          </cell>
          <cell r="B4">
            <v>2</v>
          </cell>
        </row>
        <row r="5">
          <cell r="A5">
            <v>68</v>
          </cell>
          <cell r="B5">
            <v>1</v>
          </cell>
        </row>
        <row r="6">
          <cell r="A6">
            <v>70</v>
          </cell>
          <cell r="B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b2"/>
      <sheetName val="b3"/>
      <sheetName val="b4"/>
      <sheetName val="b5"/>
      <sheetName val="ngth"/>
      <sheetName val="ngth (2)"/>
      <sheetName val="ngth (3)"/>
      <sheetName val="10"/>
      <sheetName val="6"/>
      <sheetName val="b7"/>
      <sheetName val="8"/>
      <sheetName val="9"/>
      <sheetName val="b12"/>
      <sheetName val="b11"/>
      <sheetName val="b14"/>
      <sheetName val="b10"/>
      <sheetName val="b16"/>
      <sheetName val="b13"/>
      <sheetName val="~     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2K"/>
      <sheetName val="TK2S"/>
      <sheetName val="TK3K"/>
      <sheetName val="TK3S"/>
      <sheetName val="TK3L"/>
      <sheetName val="TK4L"/>
      <sheetName val="TK5L"/>
      <sheetName val="TK5LC"/>
      <sheetName val="TK5(1)"/>
      <sheetName val="TK5(2)"/>
      <sheetName val="TK37"/>
      <sheetName val="TK36"/>
      <sheetName val="T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K5(1)"/>
      <sheetName val="BANGTC"/>
      <sheetName val="TK5LUU"/>
      <sheetName val="KQthiDK1K"/>
      <sheetName val="DSTNDK1K"/>
      <sheetName val="DSduDKthiCN"/>
      <sheetName val="DSchuaTNDK1K"/>
      <sheetName val="Pthi"/>
      <sheetName val="phachDK1"/>
      <sheetName val="P.ML"/>
      <sheetName val="RutHS"/>
    </sheetNames>
    <sheetDataSet>
      <sheetData sheetId="1">
        <row r="2">
          <cell r="A2" t="str">
            <v>A</v>
          </cell>
          <cell r="B2">
            <v>4</v>
          </cell>
        </row>
        <row r="3">
          <cell r="A3" t="str">
            <v>B</v>
          </cell>
          <cell r="B3">
            <v>3</v>
          </cell>
        </row>
        <row r="4">
          <cell r="A4" t="str">
            <v>C</v>
          </cell>
          <cell r="B4">
            <v>2</v>
          </cell>
        </row>
        <row r="5">
          <cell r="A5" t="str">
            <v>D</v>
          </cell>
          <cell r="B5">
            <v>1</v>
          </cell>
        </row>
        <row r="6">
          <cell r="A6" t="str">
            <v>F</v>
          </cell>
          <cell r="B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K37 SP ok"/>
      <sheetName val="TK37 CN ok"/>
      <sheetName val=" CN  no"/>
      <sheetName val=" SP no"/>
      <sheetName val="TK37 thi l2"/>
      <sheetName val="TK37"/>
      <sheetName val="TK37Luu"/>
      <sheetName val="RutHS"/>
      <sheetName val="TK37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85" zoomScaleNormal="85" zoomScalePageLayoutView="0" workbookViewId="0" topLeftCell="A16">
      <selection activeCell="B9" sqref="B9"/>
    </sheetView>
  </sheetViews>
  <sheetFormatPr defaultColWidth="9.140625" defaultRowHeight="15"/>
  <cols>
    <col min="1" max="1" width="5.28125" style="60" customWidth="1"/>
    <col min="2" max="2" width="12.421875" style="59" customWidth="1"/>
    <col min="3" max="3" width="13.8515625" style="60" customWidth="1"/>
    <col min="4" max="4" width="13.57421875" style="60" customWidth="1"/>
    <col min="5" max="5" width="11.140625" style="60" customWidth="1"/>
    <col min="6" max="8" width="10.00390625" style="60" customWidth="1"/>
    <col min="9" max="9" width="12.57421875" style="59" customWidth="1"/>
    <col min="10" max="11" width="9.140625" style="59" hidden="1" customWidth="1"/>
    <col min="12" max="20" width="0" style="59" hidden="1" customWidth="1"/>
    <col min="21" max="21" width="14.140625" style="59" hidden="1" customWidth="1"/>
    <col min="22" max="26" width="0" style="59" hidden="1" customWidth="1"/>
    <col min="27" max="16384" width="9.140625" style="59" customWidth="1"/>
  </cols>
  <sheetData>
    <row r="1" spans="1:9" s="95" customFormat="1" ht="20.25" customHeight="1">
      <c r="A1" s="102" t="s">
        <v>0</v>
      </c>
      <c r="B1" s="101"/>
      <c r="C1" s="101"/>
      <c r="D1" s="98"/>
      <c r="E1" s="98"/>
      <c r="F1" s="98"/>
      <c r="G1" s="98"/>
      <c r="H1" s="98"/>
      <c r="I1" s="100"/>
    </row>
    <row r="2" spans="1:9" s="95" customFormat="1" ht="17.25" customHeight="1">
      <c r="A2" s="99" t="s">
        <v>199</v>
      </c>
      <c r="B2" s="98"/>
      <c r="C2" s="98"/>
      <c r="D2" s="97"/>
      <c r="E2" s="97"/>
      <c r="F2" s="97"/>
      <c r="G2" s="97"/>
      <c r="H2" s="97"/>
      <c r="I2" s="96"/>
    </row>
    <row r="4" spans="1:9" ht="24.75" customHeight="1">
      <c r="A4" s="122" t="s">
        <v>198</v>
      </c>
      <c r="B4" s="122"/>
      <c r="C4" s="122"/>
      <c r="D4" s="122"/>
      <c r="E4" s="122"/>
      <c r="F4" s="122"/>
      <c r="G4" s="122"/>
      <c r="H4" s="122"/>
      <c r="I4" s="122"/>
    </row>
    <row r="5" spans="1:9" ht="22.5" customHeight="1">
      <c r="A5" s="123" t="s">
        <v>197</v>
      </c>
      <c r="B5" s="123"/>
      <c r="C5" s="123"/>
      <c r="D5" s="123"/>
      <c r="E5" s="123"/>
      <c r="F5" s="123"/>
      <c r="G5" s="123"/>
      <c r="H5" s="123"/>
      <c r="I5" s="123"/>
    </row>
    <row r="6" spans="1:9" ht="15">
      <c r="A6" s="94"/>
      <c r="B6" s="94"/>
      <c r="C6" s="94"/>
      <c r="D6" s="94"/>
      <c r="E6" s="94"/>
      <c r="F6" s="94"/>
      <c r="G6" s="94"/>
      <c r="H6" s="94"/>
      <c r="I6" s="93"/>
    </row>
    <row r="7" spans="1:9" ht="29.25" customHeight="1">
      <c r="A7" s="120" t="s">
        <v>2</v>
      </c>
      <c r="B7" s="120" t="s">
        <v>6</v>
      </c>
      <c r="C7" s="120" t="s">
        <v>196</v>
      </c>
      <c r="D7" s="120" t="s">
        <v>188</v>
      </c>
      <c r="E7" s="120" t="s">
        <v>195</v>
      </c>
      <c r="F7" s="127" t="s">
        <v>194</v>
      </c>
      <c r="G7" s="128"/>
      <c r="H7" s="129"/>
      <c r="I7" s="124" t="s">
        <v>12</v>
      </c>
    </row>
    <row r="8" spans="1:9" ht="29.25" customHeight="1">
      <c r="A8" s="120"/>
      <c r="B8" s="120"/>
      <c r="C8" s="120"/>
      <c r="D8" s="120"/>
      <c r="E8" s="120"/>
      <c r="F8" s="92" t="s">
        <v>14</v>
      </c>
      <c r="G8" s="92" t="s">
        <v>193</v>
      </c>
      <c r="H8" s="92" t="s">
        <v>176</v>
      </c>
      <c r="I8" s="125"/>
    </row>
    <row r="9" spans="1:27" s="82" customFormat="1" ht="24.75" customHeight="1">
      <c r="A9" s="83">
        <v>1</v>
      </c>
      <c r="B9" s="90">
        <v>109121</v>
      </c>
      <c r="C9" s="90">
        <v>63</v>
      </c>
      <c r="D9" s="90">
        <f>ROUND(C9*6.62%,0)</f>
        <v>4</v>
      </c>
      <c r="E9" s="90">
        <f>COUNTIF('23-02-16'!$E$7:$E$71,'Tong hop'!B9)</f>
        <v>4</v>
      </c>
      <c r="F9" s="83">
        <f>_xlfn.COUNTIFS('23-02-16'!$E$7:$E$71,'Tong hop'!B9,'23-02-16'!$H$7:$H$71,"850000")</f>
        <v>1</v>
      </c>
      <c r="G9" s="83">
        <f>_xlfn.COUNTIFS('23-02-16'!$E$7:$E$71,'Tong hop'!B9,'23-02-16'!$H$7:$H$71,"780000")</f>
        <v>1</v>
      </c>
      <c r="H9" s="83">
        <f>_xlfn.COUNTIFS('23-02-16'!$E$7:$E$71,'Tong hop'!B9,'23-02-16'!$H$7:$H$71,"720000")</f>
        <v>2</v>
      </c>
      <c r="I9" s="85"/>
      <c r="J9" s="82" t="str">
        <f aca="true" t="shared" si="0" ref="J9:J23">RIGHT(C9,2)</f>
        <v>63</v>
      </c>
      <c r="K9" s="82">
        <f aca="true" t="shared" si="1" ref="K9:K23">SUM(F9:H9)</f>
        <v>4</v>
      </c>
      <c r="L9" s="89">
        <f aca="true" t="shared" si="2" ref="L9:L23">D9-K9</f>
        <v>0</v>
      </c>
      <c r="R9" s="82">
        <f aca="true" t="shared" si="3" ref="R9:R23">SUM(F9:H9)</f>
        <v>4</v>
      </c>
      <c r="S9" s="89">
        <f aca="true" t="shared" si="4" ref="S9:S25">E9-U9</f>
        <v>0</v>
      </c>
      <c r="T9" s="89" t="str">
        <f aca="true" t="shared" si="5" ref="T9:T25">RIGHT(C9,2)</f>
        <v>63</v>
      </c>
      <c r="U9" s="82">
        <f aca="true" t="shared" si="6" ref="U9:U25">ROUND(T9*6.54%,0)</f>
        <v>4</v>
      </c>
      <c r="Z9" s="89">
        <f aca="true" t="shared" si="7" ref="Z9:Z25">D9-E9</f>
        <v>0</v>
      </c>
      <c r="AA9" s="89">
        <f>D9-E9</f>
        <v>0</v>
      </c>
    </row>
    <row r="10" spans="1:27" s="82" customFormat="1" ht="38.25" customHeight="1">
      <c r="A10" s="83">
        <v>2</v>
      </c>
      <c r="B10" s="90">
        <v>114121</v>
      </c>
      <c r="C10" s="90">
        <v>70</v>
      </c>
      <c r="D10" s="90">
        <f aca="true" t="shared" si="8" ref="D10:D27">ROUND(C10*6.62%,0)</f>
        <v>5</v>
      </c>
      <c r="E10" s="90">
        <f>COUNTIF('23-02-16'!$E$7:$E$71,'Tong hop'!B10)</f>
        <v>6</v>
      </c>
      <c r="F10" s="83">
        <f>_xlfn.COUNTIFS('23-02-16'!$E$7:$E$71,'Tong hop'!B10,'23-02-16'!$H$7:$H$71,"850000")</f>
        <v>1</v>
      </c>
      <c r="G10" s="83">
        <f>_xlfn.COUNTIFS('23-02-16'!$E$7:$E$71,'Tong hop'!B10,'23-02-16'!$H$7:$H$71,"780000")</f>
        <v>1</v>
      </c>
      <c r="H10" s="83">
        <f>_xlfn.COUNTIFS('23-02-16'!$E$7:$E$71,'Tong hop'!B10,'23-02-16'!$H$7:$H$71,"720000")</f>
        <v>4</v>
      </c>
      <c r="I10" s="118" t="s">
        <v>204</v>
      </c>
      <c r="J10" s="82" t="str">
        <f t="shared" si="0"/>
        <v>70</v>
      </c>
      <c r="K10" s="82">
        <f t="shared" si="1"/>
        <v>6</v>
      </c>
      <c r="L10" s="89">
        <f t="shared" si="2"/>
        <v>-1</v>
      </c>
      <c r="R10" s="82">
        <f t="shared" si="3"/>
        <v>6</v>
      </c>
      <c r="S10" s="89">
        <f t="shared" si="4"/>
        <v>1</v>
      </c>
      <c r="T10" s="89" t="str">
        <f t="shared" si="5"/>
        <v>70</v>
      </c>
      <c r="U10" s="82">
        <f t="shared" si="6"/>
        <v>5</v>
      </c>
      <c r="Z10" s="89">
        <f t="shared" si="7"/>
        <v>-1</v>
      </c>
      <c r="AA10" s="89">
        <f aca="true" t="shared" si="9" ref="AA10:AA27">D10-E10</f>
        <v>-1</v>
      </c>
    </row>
    <row r="11" spans="1:27" s="82" customFormat="1" ht="24.75" customHeight="1">
      <c r="A11" s="83">
        <v>3</v>
      </c>
      <c r="B11" s="90">
        <v>114122</v>
      </c>
      <c r="C11" s="90">
        <v>65</v>
      </c>
      <c r="D11" s="90">
        <f t="shared" si="8"/>
        <v>4</v>
      </c>
      <c r="E11" s="90">
        <f>COUNTIF('23-02-16'!$E$7:$E$71,'Tong hop'!B11)</f>
        <v>4</v>
      </c>
      <c r="F11" s="83">
        <f>_xlfn.COUNTIFS('23-02-16'!$E$7:$E$71,'Tong hop'!B11,'23-02-16'!$H$7:$H$71,"850000")</f>
        <v>1</v>
      </c>
      <c r="G11" s="83">
        <f>_xlfn.COUNTIFS('23-02-16'!$E$7:$E$71,'Tong hop'!B11,'23-02-16'!$H$7:$H$71,"780000")</f>
        <v>1</v>
      </c>
      <c r="H11" s="83">
        <f>_xlfn.COUNTIFS('23-02-16'!$E$7:$E$71,'Tong hop'!B11,'23-02-16'!$H$7:$H$71,"720000")</f>
        <v>2</v>
      </c>
      <c r="I11" s="85"/>
      <c r="J11" s="82" t="str">
        <f t="shared" si="0"/>
        <v>65</v>
      </c>
      <c r="K11" s="82">
        <f t="shared" si="1"/>
        <v>4</v>
      </c>
      <c r="L11" s="89">
        <f t="shared" si="2"/>
        <v>0</v>
      </c>
      <c r="R11" s="82">
        <f t="shared" si="3"/>
        <v>4</v>
      </c>
      <c r="S11" s="89">
        <f t="shared" si="4"/>
        <v>0</v>
      </c>
      <c r="T11" s="89" t="str">
        <f t="shared" si="5"/>
        <v>65</v>
      </c>
      <c r="U11" s="82">
        <f t="shared" si="6"/>
        <v>4</v>
      </c>
      <c r="Z11" s="89">
        <f t="shared" si="7"/>
        <v>0</v>
      </c>
      <c r="AA11" s="89">
        <f t="shared" si="9"/>
        <v>0</v>
      </c>
    </row>
    <row r="12" spans="1:27" s="82" customFormat="1" ht="24.75" customHeight="1">
      <c r="A12" s="83">
        <v>4</v>
      </c>
      <c r="B12" s="90">
        <v>114123</v>
      </c>
      <c r="C12" s="90">
        <v>69</v>
      </c>
      <c r="D12" s="90">
        <f t="shared" si="8"/>
        <v>5</v>
      </c>
      <c r="E12" s="90">
        <f>COUNTIF('23-02-16'!$E$7:$E$71,'Tong hop'!B12)</f>
        <v>5</v>
      </c>
      <c r="F12" s="83">
        <f>_xlfn.COUNTIFS('23-02-16'!$E$7:$E$71,'Tong hop'!B12,'23-02-16'!$H$7:$H$71,"850000")</f>
        <v>1</v>
      </c>
      <c r="G12" s="83">
        <f>_xlfn.COUNTIFS('23-02-16'!$E$7:$E$71,'Tong hop'!B12,'23-02-16'!$H$7:$H$71,"780000")</f>
        <v>1</v>
      </c>
      <c r="H12" s="83">
        <f>_xlfn.COUNTIFS('23-02-16'!$E$7:$E$71,'Tong hop'!B12,'23-02-16'!$H$7:$H$71,"720000")</f>
        <v>3</v>
      </c>
      <c r="I12" s="85"/>
      <c r="J12" s="82" t="str">
        <f t="shared" si="0"/>
        <v>69</v>
      </c>
      <c r="K12" s="82">
        <f t="shared" si="1"/>
        <v>5</v>
      </c>
      <c r="L12" s="89">
        <f t="shared" si="2"/>
        <v>0</v>
      </c>
      <c r="R12" s="82">
        <f t="shared" si="3"/>
        <v>5</v>
      </c>
      <c r="S12" s="89">
        <f t="shared" si="4"/>
        <v>0</v>
      </c>
      <c r="T12" s="89" t="str">
        <f t="shared" si="5"/>
        <v>69</v>
      </c>
      <c r="U12" s="82">
        <f t="shared" si="6"/>
        <v>5</v>
      </c>
      <c r="Z12" s="89">
        <f t="shared" si="7"/>
        <v>0</v>
      </c>
      <c r="AA12" s="89">
        <f t="shared" si="9"/>
        <v>0</v>
      </c>
    </row>
    <row r="13" spans="1:27" s="82" customFormat="1" ht="24.75" customHeight="1">
      <c r="A13" s="83">
        <v>5</v>
      </c>
      <c r="B13" s="90">
        <v>114124</v>
      </c>
      <c r="C13" s="90">
        <v>45</v>
      </c>
      <c r="D13" s="90">
        <f t="shared" si="8"/>
        <v>3</v>
      </c>
      <c r="E13" s="90">
        <f>COUNTIF('23-02-16'!$E$7:$E$71,'Tong hop'!B13)</f>
        <v>3</v>
      </c>
      <c r="F13" s="83">
        <f>_xlfn.COUNTIFS('23-02-16'!$E$7:$E$71,'Tong hop'!B13,'23-02-16'!$H$7:$H$71,"850000")</f>
        <v>0</v>
      </c>
      <c r="G13" s="83">
        <f>_xlfn.COUNTIFS('23-02-16'!$E$7:$E$71,'Tong hop'!B13,'23-02-16'!$H$7:$H$71,"780000")</f>
        <v>1</v>
      </c>
      <c r="H13" s="83">
        <f>_xlfn.COUNTIFS('23-02-16'!$E$7:$E$71,'Tong hop'!B13,'23-02-16'!$H$7:$H$71,"720000")</f>
        <v>2</v>
      </c>
      <c r="I13" s="85"/>
      <c r="J13" s="82" t="str">
        <f t="shared" si="0"/>
        <v>45</v>
      </c>
      <c r="K13" s="82">
        <f t="shared" si="1"/>
        <v>3</v>
      </c>
      <c r="L13" s="89">
        <f t="shared" si="2"/>
        <v>0</v>
      </c>
      <c r="R13" s="82">
        <f t="shared" si="3"/>
        <v>3</v>
      </c>
      <c r="S13" s="89">
        <f t="shared" si="4"/>
        <v>0</v>
      </c>
      <c r="T13" s="89" t="str">
        <f t="shared" si="5"/>
        <v>45</v>
      </c>
      <c r="U13" s="82">
        <f t="shared" si="6"/>
        <v>3</v>
      </c>
      <c r="Z13" s="89">
        <f t="shared" si="7"/>
        <v>0</v>
      </c>
      <c r="AA13" s="89">
        <f t="shared" si="9"/>
        <v>0</v>
      </c>
    </row>
    <row r="14" spans="1:27" s="82" customFormat="1" ht="24.75" customHeight="1">
      <c r="A14" s="83">
        <v>6</v>
      </c>
      <c r="B14" s="90">
        <v>114125</v>
      </c>
      <c r="C14" s="90">
        <v>56</v>
      </c>
      <c r="D14" s="90">
        <f t="shared" si="8"/>
        <v>4</v>
      </c>
      <c r="E14" s="90">
        <f>COUNTIF('23-02-16'!$E$7:$E$71,'Tong hop'!B14)</f>
        <v>4</v>
      </c>
      <c r="F14" s="83">
        <f>_xlfn.COUNTIFS('23-02-16'!$E$7:$E$71,'Tong hop'!B14,'23-02-16'!$H$7:$H$71,"850000")</f>
        <v>1</v>
      </c>
      <c r="G14" s="83">
        <f>_xlfn.COUNTIFS('23-02-16'!$E$7:$E$71,'Tong hop'!B14,'23-02-16'!$H$7:$H$71,"780000")</f>
        <v>1</v>
      </c>
      <c r="H14" s="83">
        <f>_xlfn.COUNTIFS('23-02-16'!$E$7:$E$71,'Tong hop'!B14,'23-02-16'!$H$7:$H$71,"720000")</f>
        <v>2</v>
      </c>
      <c r="I14" s="85"/>
      <c r="J14" s="82" t="str">
        <f t="shared" si="0"/>
        <v>56</v>
      </c>
      <c r="K14" s="82">
        <f t="shared" si="1"/>
        <v>4</v>
      </c>
      <c r="L14" s="89">
        <f t="shared" si="2"/>
        <v>0</v>
      </c>
      <c r="R14" s="82">
        <f t="shared" si="3"/>
        <v>4</v>
      </c>
      <c r="S14" s="89">
        <f t="shared" si="4"/>
        <v>0</v>
      </c>
      <c r="T14" s="89" t="str">
        <f t="shared" si="5"/>
        <v>56</v>
      </c>
      <c r="U14" s="82">
        <f t="shared" si="6"/>
        <v>4</v>
      </c>
      <c r="Z14" s="89">
        <f t="shared" si="7"/>
        <v>0</v>
      </c>
      <c r="AA14" s="89">
        <f t="shared" si="9"/>
        <v>0</v>
      </c>
    </row>
    <row r="15" spans="1:27" s="82" customFormat="1" ht="24.75" customHeight="1">
      <c r="A15" s="83">
        <v>7</v>
      </c>
      <c r="B15" s="90">
        <v>114126</v>
      </c>
      <c r="C15" s="90">
        <v>44</v>
      </c>
      <c r="D15" s="90">
        <f t="shared" si="8"/>
        <v>3</v>
      </c>
      <c r="E15" s="90">
        <f>COUNTIF('23-02-16'!$E$7:$E$71,'Tong hop'!B15)</f>
        <v>3</v>
      </c>
      <c r="F15" s="83">
        <f>_xlfn.COUNTIFS('23-02-16'!$E$7:$E$71,'Tong hop'!B15,'23-02-16'!$H$7:$H$71,"850000")</f>
        <v>0</v>
      </c>
      <c r="G15" s="83">
        <f>_xlfn.COUNTIFS('23-02-16'!$E$7:$E$71,'Tong hop'!B15,'23-02-16'!$H$7:$H$71,"780000")</f>
        <v>1</v>
      </c>
      <c r="H15" s="83">
        <f>_xlfn.COUNTIFS('23-02-16'!$E$7:$E$71,'Tong hop'!B15,'23-02-16'!$H$7:$H$71,"720000")</f>
        <v>2</v>
      </c>
      <c r="I15" s="85"/>
      <c r="J15" s="82" t="str">
        <f t="shared" si="0"/>
        <v>44</v>
      </c>
      <c r="K15" s="82">
        <f t="shared" si="1"/>
        <v>3</v>
      </c>
      <c r="L15" s="89">
        <f t="shared" si="2"/>
        <v>0</v>
      </c>
      <c r="R15" s="82">
        <f t="shared" si="3"/>
        <v>3</v>
      </c>
      <c r="S15" s="89">
        <f t="shared" si="4"/>
        <v>0</v>
      </c>
      <c r="T15" s="89" t="str">
        <f t="shared" si="5"/>
        <v>44</v>
      </c>
      <c r="U15" s="82">
        <f t="shared" si="6"/>
        <v>3</v>
      </c>
      <c r="Z15" s="89">
        <f t="shared" si="7"/>
        <v>0</v>
      </c>
      <c r="AA15" s="89">
        <f t="shared" si="9"/>
        <v>0</v>
      </c>
    </row>
    <row r="16" spans="1:27" s="82" customFormat="1" ht="24.75" customHeight="1">
      <c r="A16" s="83">
        <v>8</v>
      </c>
      <c r="B16" s="90">
        <v>109131</v>
      </c>
      <c r="C16" s="90">
        <v>54</v>
      </c>
      <c r="D16" s="90">
        <f t="shared" si="8"/>
        <v>4</v>
      </c>
      <c r="E16" s="90">
        <f>COUNTIF('23-02-16'!$E$7:$E$71,'Tong hop'!B16)</f>
        <v>4</v>
      </c>
      <c r="F16" s="83">
        <f>_xlfn.COUNTIFS('23-02-16'!$E$7:$E$71,'Tong hop'!B16,'23-02-16'!$H$7:$H$71,"850000")</f>
        <v>0</v>
      </c>
      <c r="G16" s="83">
        <f>_xlfn.COUNTIFS('23-02-16'!$E$7:$E$71,'Tong hop'!B16,'23-02-16'!$H$7:$H$71,"780000")</f>
        <v>2</v>
      </c>
      <c r="H16" s="83">
        <f>_xlfn.COUNTIFS('23-02-16'!$E$7:$E$71,'Tong hop'!B16,'23-02-16'!$H$7:$H$71,"720000")</f>
        <v>2</v>
      </c>
      <c r="I16" s="85"/>
      <c r="J16" s="82" t="str">
        <f t="shared" si="0"/>
        <v>54</v>
      </c>
      <c r="K16" s="82">
        <f t="shared" si="1"/>
        <v>4</v>
      </c>
      <c r="L16" s="89">
        <f t="shared" si="2"/>
        <v>0</v>
      </c>
      <c r="R16" s="82">
        <f t="shared" si="3"/>
        <v>4</v>
      </c>
      <c r="S16" s="89">
        <f t="shared" si="4"/>
        <v>0</v>
      </c>
      <c r="T16" s="89" t="str">
        <f t="shared" si="5"/>
        <v>54</v>
      </c>
      <c r="U16" s="82">
        <f t="shared" si="6"/>
        <v>4</v>
      </c>
      <c r="Z16" s="89">
        <f t="shared" si="7"/>
        <v>0</v>
      </c>
      <c r="AA16" s="89">
        <f t="shared" si="9"/>
        <v>0</v>
      </c>
    </row>
    <row r="17" spans="1:27" s="82" customFormat="1" ht="24.75" customHeight="1">
      <c r="A17" s="83">
        <v>9</v>
      </c>
      <c r="B17" s="90">
        <v>114131</v>
      </c>
      <c r="C17" s="90">
        <v>69</v>
      </c>
      <c r="D17" s="90">
        <f t="shared" si="8"/>
        <v>5</v>
      </c>
      <c r="E17" s="90">
        <f>COUNTIF('23-02-16'!$E$7:$E$71,'Tong hop'!B17)</f>
        <v>5</v>
      </c>
      <c r="F17" s="83">
        <f>_xlfn.COUNTIFS('23-02-16'!$E$7:$E$71,'Tong hop'!B17,'23-02-16'!$H$7:$H$71,"850000")</f>
        <v>1</v>
      </c>
      <c r="G17" s="83">
        <f>_xlfn.COUNTIFS('23-02-16'!$E$7:$E$71,'Tong hop'!B17,'23-02-16'!$H$7:$H$71,"780000")</f>
        <v>1</v>
      </c>
      <c r="H17" s="83">
        <f>_xlfn.COUNTIFS('23-02-16'!$E$7:$E$71,'Tong hop'!B17,'23-02-16'!$H$7:$H$71,"720000")</f>
        <v>3</v>
      </c>
      <c r="I17" s="85"/>
      <c r="J17" s="82" t="str">
        <f t="shared" si="0"/>
        <v>69</v>
      </c>
      <c r="K17" s="82">
        <f t="shared" si="1"/>
        <v>5</v>
      </c>
      <c r="L17" s="89">
        <f t="shared" si="2"/>
        <v>0</v>
      </c>
      <c r="R17" s="82">
        <f t="shared" si="3"/>
        <v>5</v>
      </c>
      <c r="S17" s="89">
        <f t="shared" si="4"/>
        <v>0</v>
      </c>
      <c r="T17" s="89" t="str">
        <f t="shared" si="5"/>
        <v>69</v>
      </c>
      <c r="U17" s="82">
        <f t="shared" si="6"/>
        <v>5</v>
      </c>
      <c r="Z17" s="89">
        <f t="shared" si="7"/>
        <v>0</v>
      </c>
      <c r="AA17" s="89">
        <f t="shared" si="9"/>
        <v>0</v>
      </c>
    </row>
    <row r="18" spans="1:27" s="82" customFormat="1" ht="24.75" customHeight="1">
      <c r="A18" s="83">
        <v>10</v>
      </c>
      <c r="B18" s="90">
        <v>114132</v>
      </c>
      <c r="C18" s="90">
        <v>68</v>
      </c>
      <c r="D18" s="90">
        <f t="shared" si="8"/>
        <v>5</v>
      </c>
      <c r="E18" s="90">
        <f>COUNTIF('23-02-16'!$E$7:$E$71,'Tong hop'!B18)</f>
        <v>5</v>
      </c>
      <c r="F18" s="83">
        <f>_xlfn.COUNTIFS('23-02-16'!$E$7:$E$71,'Tong hop'!B18,'23-02-16'!$H$7:$H$71,"850000")</f>
        <v>1</v>
      </c>
      <c r="G18" s="83">
        <f>_xlfn.COUNTIFS('23-02-16'!$E$7:$E$71,'Tong hop'!B18,'23-02-16'!$H$7:$H$71,"780000")</f>
        <v>1</v>
      </c>
      <c r="H18" s="83">
        <f>_xlfn.COUNTIFS('23-02-16'!$E$7:$E$71,'Tong hop'!B18,'23-02-16'!$H$7:$H$71,"720000")</f>
        <v>3</v>
      </c>
      <c r="I18" s="85"/>
      <c r="J18" s="82" t="str">
        <f t="shared" si="0"/>
        <v>68</v>
      </c>
      <c r="K18" s="82">
        <f t="shared" si="1"/>
        <v>5</v>
      </c>
      <c r="L18" s="89">
        <f t="shared" si="2"/>
        <v>0</v>
      </c>
      <c r="R18" s="82">
        <f t="shared" si="3"/>
        <v>5</v>
      </c>
      <c r="S18" s="89">
        <f t="shared" si="4"/>
        <v>1</v>
      </c>
      <c r="T18" s="89" t="str">
        <f t="shared" si="5"/>
        <v>68</v>
      </c>
      <c r="U18" s="82">
        <f t="shared" si="6"/>
        <v>4</v>
      </c>
      <c r="Z18" s="89">
        <f t="shared" si="7"/>
        <v>0</v>
      </c>
      <c r="AA18" s="89">
        <f t="shared" si="9"/>
        <v>0</v>
      </c>
    </row>
    <row r="19" spans="1:27" s="82" customFormat="1" ht="24.75" customHeight="1">
      <c r="A19" s="83">
        <v>11</v>
      </c>
      <c r="B19" s="90">
        <v>114133</v>
      </c>
      <c r="C19" s="90">
        <v>70</v>
      </c>
      <c r="D19" s="90">
        <f t="shared" si="8"/>
        <v>5</v>
      </c>
      <c r="E19" s="90">
        <f>COUNTIF('23-02-16'!$E$7:$E$71,'Tong hop'!B19)</f>
        <v>5</v>
      </c>
      <c r="F19" s="83">
        <f>_xlfn.COUNTIFS('23-02-16'!$E$7:$E$71,'Tong hop'!B19,'23-02-16'!$H$7:$H$71,"850000")</f>
        <v>1</v>
      </c>
      <c r="G19" s="83">
        <f>_xlfn.COUNTIFS('23-02-16'!$E$7:$E$71,'Tong hop'!B19,'23-02-16'!$H$7:$H$71,"780000")</f>
        <v>1</v>
      </c>
      <c r="H19" s="83">
        <f>_xlfn.COUNTIFS('23-02-16'!$E$7:$E$71,'Tong hop'!B19,'23-02-16'!$H$7:$H$71,"720000")</f>
        <v>3</v>
      </c>
      <c r="I19" s="85"/>
      <c r="J19" s="82" t="str">
        <f t="shared" si="0"/>
        <v>70</v>
      </c>
      <c r="K19" s="82">
        <f t="shared" si="1"/>
        <v>5</v>
      </c>
      <c r="L19" s="89">
        <f t="shared" si="2"/>
        <v>0</v>
      </c>
      <c r="R19" s="82">
        <f t="shared" si="3"/>
        <v>5</v>
      </c>
      <c r="S19" s="89">
        <f t="shared" si="4"/>
        <v>0</v>
      </c>
      <c r="T19" s="89" t="str">
        <f t="shared" si="5"/>
        <v>70</v>
      </c>
      <c r="U19" s="82">
        <f t="shared" si="6"/>
        <v>5</v>
      </c>
      <c r="Z19" s="89">
        <f t="shared" si="7"/>
        <v>0</v>
      </c>
      <c r="AA19" s="89">
        <f t="shared" si="9"/>
        <v>0</v>
      </c>
    </row>
    <row r="20" spans="1:27" s="82" customFormat="1" ht="24.75" customHeight="1">
      <c r="A20" s="83">
        <v>12</v>
      </c>
      <c r="B20" s="90">
        <v>114134</v>
      </c>
      <c r="C20" s="90">
        <v>51</v>
      </c>
      <c r="D20" s="90">
        <f t="shared" si="8"/>
        <v>3</v>
      </c>
      <c r="E20" s="90">
        <f>COUNTIF('23-02-16'!$E$7:$E$71,'Tong hop'!B20)</f>
        <v>3</v>
      </c>
      <c r="F20" s="83">
        <f>_xlfn.COUNTIFS('23-02-16'!$E$7:$E$71,'Tong hop'!B20,'23-02-16'!$H$7:$H$71,"850000")</f>
        <v>0</v>
      </c>
      <c r="G20" s="83">
        <f>_xlfn.COUNTIFS('23-02-16'!$E$7:$E$71,'Tong hop'!B20,'23-02-16'!$H$7:$H$71,"780000")</f>
        <v>1</v>
      </c>
      <c r="H20" s="83">
        <f>_xlfn.COUNTIFS('23-02-16'!$E$7:$E$71,'Tong hop'!B20,'23-02-16'!$H$7:$H$71,"720000")</f>
        <v>2</v>
      </c>
      <c r="I20" s="85"/>
      <c r="J20" s="82" t="str">
        <f t="shared" si="0"/>
        <v>51</v>
      </c>
      <c r="K20" s="82">
        <f t="shared" si="1"/>
        <v>3</v>
      </c>
      <c r="L20" s="89">
        <f t="shared" si="2"/>
        <v>0</v>
      </c>
      <c r="R20" s="82">
        <f t="shared" si="3"/>
        <v>3</v>
      </c>
      <c r="S20" s="89">
        <f t="shared" si="4"/>
        <v>0</v>
      </c>
      <c r="T20" s="89" t="str">
        <f t="shared" si="5"/>
        <v>51</v>
      </c>
      <c r="U20" s="82">
        <f t="shared" si="6"/>
        <v>3</v>
      </c>
      <c r="Z20" s="89">
        <f t="shared" si="7"/>
        <v>0</v>
      </c>
      <c r="AA20" s="89">
        <f t="shared" si="9"/>
        <v>0</v>
      </c>
    </row>
    <row r="21" spans="1:27" s="82" customFormat="1" ht="24.75" customHeight="1">
      <c r="A21" s="83">
        <v>13</v>
      </c>
      <c r="B21" s="90">
        <v>109141</v>
      </c>
      <c r="C21" s="90">
        <v>24</v>
      </c>
      <c r="D21" s="90">
        <f t="shared" si="8"/>
        <v>2</v>
      </c>
      <c r="E21" s="90">
        <f>COUNTIF('23-02-16'!$E$7:$E$71,'Tong hop'!B21)</f>
        <v>2</v>
      </c>
      <c r="F21" s="83">
        <f>_xlfn.COUNTIFS('23-02-16'!$E$7:$E$71,'Tong hop'!B21,'23-02-16'!$H$7:$H$71,"850000")</f>
        <v>0</v>
      </c>
      <c r="G21" s="83">
        <f>_xlfn.COUNTIFS('23-02-16'!$E$7:$E$71,'Tong hop'!B21,'23-02-16'!$H$7:$H$71,"780000")</f>
        <v>1</v>
      </c>
      <c r="H21" s="83">
        <f>_xlfn.COUNTIFS('23-02-16'!$E$7:$E$71,'Tong hop'!B21,'23-02-16'!$H$7:$H$71,"720000")</f>
        <v>1</v>
      </c>
      <c r="I21" s="85"/>
      <c r="J21" s="82" t="str">
        <f t="shared" si="0"/>
        <v>24</v>
      </c>
      <c r="K21" s="82">
        <f t="shared" si="1"/>
        <v>2</v>
      </c>
      <c r="L21" s="89">
        <f t="shared" si="2"/>
        <v>0</v>
      </c>
      <c r="R21" s="82">
        <f t="shared" si="3"/>
        <v>2</v>
      </c>
      <c r="S21" s="89">
        <f t="shared" si="4"/>
        <v>0</v>
      </c>
      <c r="T21" s="89" t="str">
        <f t="shared" si="5"/>
        <v>24</v>
      </c>
      <c r="U21" s="82">
        <f t="shared" si="6"/>
        <v>2</v>
      </c>
      <c r="Z21" s="89">
        <f t="shared" si="7"/>
        <v>0</v>
      </c>
      <c r="AA21" s="89">
        <f t="shared" si="9"/>
        <v>0</v>
      </c>
    </row>
    <row r="22" spans="1:27" s="82" customFormat="1" ht="24.75" customHeight="1">
      <c r="A22" s="83">
        <v>14</v>
      </c>
      <c r="B22" s="90">
        <v>114141</v>
      </c>
      <c r="C22" s="90">
        <v>42</v>
      </c>
      <c r="D22" s="90">
        <f t="shared" si="8"/>
        <v>3</v>
      </c>
      <c r="E22" s="90">
        <f>COUNTIF('23-02-16'!$E$7:$E$71,'Tong hop'!B22)</f>
        <v>3</v>
      </c>
      <c r="F22" s="83">
        <f>_xlfn.COUNTIFS('23-02-16'!$E$7:$E$71,'Tong hop'!B22,'23-02-16'!$H$7:$H$71,"850000")</f>
        <v>0</v>
      </c>
      <c r="G22" s="83">
        <f>_xlfn.COUNTIFS('23-02-16'!$E$7:$E$71,'Tong hop'!B22,'23-02-16'!$H$7:$H$71,"780000")</f>
        <v>1</v>
      </c>
      <c r="H22" s="83">
        <f>_xlfn.COUNTIFS('23-02-16'!$E$7:$E$71,'Tong hop'!B22,'23-02-16'!$H$7:$H$71,"720000")</f>
        <v>2</v>
      </c>
      <c r="I22" s="85"/>
      <c r="J22" s="82" t="str">
        <f t="shared" si="0"/>
        <v>42</v>
      </c>
      <c r="K22" s="82">
        <f t="shared" si="1"/>
        <v>3</v>
      </c>
      <c r="L22" s="89">
        <f t="shared" si="2"/>
        <v>0</v>
      </c>
      <c r="R22" s="82">
        <f t="shared" si="3"/>
        <v>3</v>
      </c>
      <c r="S22" s="89">
        <f t="shared" si="4"/>
        <v>0</v>
      </c>
      <c r="T22" s="89" t="str">
        <f t="shared" si="5"/>
        <v>42</v>
      </c>
      <c r="U22" s="82">
        <f t="shared" si="6"/>
        <v>3</v>
      </c>
      <c r="Z22" s="89">
        <f t="shared" si="7"/>
        <v>0</v>
      </c>
      <c r="AA22" s="89">
        <f t="shared" si="9"/>
        <v>0</v>
      </c>
    </row>
    <row r="23" spans="1:27" s="82" customFormat="1" ht="24.75" customHeight="1">
      <c r="A23" s="83">
        <v>15</v>
      </c>
      <c r="B23" s="90">
        <v>114142</v>
      </c>
      <c r="C23" s="90">
        <v>31</v>
      </c>
      <c r="D23" s="90">
        <f t="shared" si="8"/>
        <v>2</v>
      </c>
      <c r="E23" s="90">
        <f>COUNTIF('23-02-16'!$E$7:$E$71,'Tong hop'!B23)</f>
        <v>2</v>
      </c>
      <c r="F23" s="83">
        <f>_xlfn.COUNTIFS('23-02-16'!$E$7:$E$71,'Tong hop'!B23,'23-02-16'!$H$7:$H$71,"850000")</f>
        <v>0</v>
      </c>
      <c r="G23" s="83">
        <f>_xlfn.COUNTIFS('23-02-16'!$E$7:$E$71,'Tong hop'!B23,'23-02-16'!$H$7:$H$71,"780000")</f>
        <v>1</v>
      </c>
      <c r="H23" s="83">
        <f>_xlfn.COUNTIFS('23-02-16'!$E$7:$E$71,'Tong hop'!B23,'23-02-16'!$H$7:$H$71,"720000")</f>
        <v>1</v>
      </c>
      <c r="I23" s="85"/>
      <c r="J23" s="82" t="str">
        <f t="shared" si="0"/>
        <v>31</v>
      </c>
      <c r="K23" s="82">
        <f t="shared" si="1"/>
        <v>2</v>
      </c>
      <c r="L23" s="89">
        <f t="shared" si="2"/>
        <v>0</v>
      </c>
      <c r="R23" s="82">
        <f t="shared" si="3"/>
        <v>2</v>
      </c>
      <c r="S23" s="89">
        <f t="shared" si="4"/>
        <v>0</v>
      </c>
      <c r="T23" s="89" t="str">
        <f t="shared" si="5"/>
        <v>31</v>
      </c>
      <c r="U23" s="82">
        <f t="shared" si="6"/>
        <v>2</v>
      </c>
      <c r="Z23" s="89">
        <f t="shared" si="7"/>
        <v>0</v>
      </c>
      <c r="AA23" s="89">
        <f t="shared" si="9"/>
        <v>0</v>
      </c>
    </row>
    <row r="24" spans="1:27" s="82" customFormat="1" ht="24.75" customHeight="1">
      <c r="A24" s="83">
        <v>16</v>
      </c>
      <c r="B24" s="90">
        <v>114143</v>
      </c>
      <c r="C24" s="90">
        <v>33</v>
      </c>
      <c r="D24" s="90">
        <f t="shared" si="8"/>
        <v>2</v>
      </c>
      <c r="E24" s="90">
        <f>COUNTIF('23-02-16'!$E$7:$E$71,'Tong hop'!B24)</f>
        <v>2</v>
      </c>
      <c r="F24" s="83">
        <f>_xlfn.COUNTIFS('23-02-16'!$E$7:$E$71,'Tong hop'!B24,'23-02-16'!$H$7:$H$71,"850000")</f>
        <v>0</v>
      </c>
      <c r="G24" s="83">
        <f>_xlfn.COUNTIFS('23-02-16'!$E$7:$E$71,'Tong hop'!B24,'23-02-16'!$H$7:$H$71,"780000")</f>
        <v>1</v>
      </c>
      <c r="H24" s="83">
        <f>_xlfn.COUNTIFS('23-02-16'!$E$7:$E$71,'Tong hop'!B24,'23-02-16'!$H$7:$H$71,"720000")</f>
        <v>1</v>
      </c>
      <c r="I24" s="85"/>
      <c r="L24" s="89"/>
      <c r="S24" s="89">
        <f t="shared" si="4"/>
        <v>0</v>
      </c>
      <c r="T24" s="89" t="str">
        <f t="shared" si="5"/>
        <v>33</v>
      </c>
      <c r="U24" s="82">
        <f t="shared" si="6"/>
        <v>2</v>
      </c>
      <c r="Z24" s="89">
        <f t="shared" si="7"/>
        <v>0</v>
      </c>
      <c r="AA24" s="89">
        <f t="shared" si="9"/>
        <v>0</v>
      </c>
    </row>
    <row r="25" spans="1:27" s="82" customFormat="1" ht="23.25" customHeight="1">
      <c r="A25" s="83">
        <v>17</v>
      </c>
      <c r="B25" s="90">
        <v>614131</v>
      </c>
      <c r="C25" s="90">
        <v>17</v>
      </c>
      <c r="D25" s="90">
        <f t="shared" si="8"/>
        <v>1</v>
      </c>
      <c r="E25" s="90">
        <f>COUNTIF('23-02-16'!$E$7:$E$71,'Tong hop'!B25)</f>
        <v>1</v>
      </c>
      <c r="F25" s="83">
        <f>_xlfn.COUNTIFS('23-02-16'!$E$7:$E$71,'Tong hop'!B25,'23-02-16'!$H$7:$H$71,"850000")</f>
        <v>0</v>
      </c>
      <c r="G25" s="83">
        <v>1</v>
      </c>
      <c r="H25" s="83">
        <f>_xlfn.COUNTIFS('23-02-16'!$E$7:$E$71,'Tong hop'!B25,'23-02-16'!$H$7:$H$71,"720000")</f>
        <v>0</v>
      </c>
      <c r="I25" s="91"/>
      <c r="J25" s="82" t="str">
        <f>RIGHT(C25,2)</f>
        <v>17</v>
      </c>
      <c r="L25" s="89"/>
      <c r="R25" s="82">
        <f>SUM(F25:H25)</f>
        <v>1</v>
      </c>
      <c r="S25" s="89">
        <f t="shared" si="4"/>
        <v>0</v>
      </c>
      <c r="T25" s="89" t="str">
        <f t="shared" si="5"/>
        <v>17</v>
      </c>
      <c r="U25" s="82">
        <f t="shared" si="6"/>
        <v>1</v>
      </c>
      <c r="Z25" s="89">
        <f t="shared" si="7"/>
        <v>0</v>
      </c>
      <c r="AA25" s="89">
        <f t="shared" si="9"/>
        <v>0</v>
      </c>
    </row>
    <row r="26" spans="1:27" s="82" customFormat="1" ht="38.25" customHeight="1">
      <c r="A26" s="83">
        <v>18</v>
      </c>
      <c r="B26" s="90">
        <v>214141</v>
      </c>
      <c r="C26" s="90">
        <f>35+2+1</f>
        <v>38</v>
      </c>
      <c r="D26" s="90">
        <f t="shared" si="8"/>
        <v>3</v>
      </c>
      <c r="E26" s="90">
        <f>COUNTIF('23-02-16'!$E$7:$E$71,'Tong hop'!B26)</f>
        <v>3</v>
      </c>
      <c r="F26" s="83">
        <f>_xlfn.COUNTIFS('23-02-16'!$E$7:$E$71,'Tong hop'!B26,'23-02-16'!$H$7:$H$71,"850000")</f>
        <v>0</v>
      </c>
      <c r="G26" s="83">
        <f>_xlfn.COUNTIFS('23-02-16'!$E$7:$E$71,'Tong hop'!B26,'23-02-16'!$H$7:$H$71,"780000")</f>
        <v>1</v>
      </c>
      <c r="H26" s="83">
        <f>_xlfn.COUNTIFS('23-02-16'!$E$7:$E$71,'Tong hop'!B26,'23-02-16'!$H$7:$H$71,"720000")</f>
        <v>2</v>
      </c>
      <c r="I26" s="91"/>
      <c r="L26" s="89"/>
      <c r="S26" s="89"/>
      <c r="T26" s="89"/>
      <c r="Z26" s="89"/>
      <c r="AA26" s="89">
        <f t="shared" si="9"/>
        <v>0</v>
      </c>
    </row>
    <row r="27" spans="1:27" s="82" customFormat="1" ht="23.25" customHeight="1" thickBot="1">
      <c r="A27" s="83">
        <v>19</v>
      </c>
      <c r="B27" s="103">
        <v>614141</v>
      </c>
      <c r="C27" s="103">
        <v>10</v>
      </c>
      <c r="D27" s="90">
        <f t="shared" si="8"/>
        <v>1</v>
      </c>
      <c r="E27" s="90">
        <f>COUNTIF('23-02-16'!$E$7:$E$71,'Tong hop'!B27)</f>
        <v>1</v>
      </c>
      <c r="F27" s="83">
        <f>_xlfn.COUNTIFS('23-02-16'!$E$7:$E$71,'Tong hop'!B27,'23-02-16'!$H$7:$H$71,"850000")</f>
        <v>0</v>
      </c>
      <c r="G27" s="83">
        <f>_xlfn.COUNTIFS('23-02-16'!$E$7:$E$71,'Tong hop'!B27,'23-02-16'!$H$7:$H$71,"780000")</f>
        <v>0</v>
      </c>
      <c r="H27" s="83">
        <v>1</v>
      </c>
      <c r="I27" s="91"/>
      <c r="J27" s="82" t="str">
        <f>RIGHT(C27,2)</f>
        <v>10</v>
      </c>
      <c r="L27" s="89"/>
      <c r="R27" s="82">
        <f>SUM(F27:H27)</f>
        <v>1</v>
      </c>
      <c r="S27" s="89">
        <f>E27-U27</f>
        <v>0</v>
      </c>
      <c r="T27" s="89" t="str">
        <f>RIGHT(C27,2)</f>
        <v>10</v>
      </c>
      <c r="U27" s="82">
        <f>ROUND(T27*6.54%,0)</f>
        <v>1</v>
      </c>
      <c r="Z27" s="89">
        <f>D27-E27</f>
        <v>0</v>
      </c>
      <c r="AA27" s="89">
        <f t="shared" si="9"/>
        <v>0</v>
      </c>
    </row>
    <row r="28" spans="1:26" s="76" customFormat="1" ht="23.25" customHeight="1">
      <c r="A28" s="126" t="s">
        <v>187</v>
      </c>
      <c r="B28" s="126"/>
      <c r="C28" s="126"/>
      <c r="D28" s="79">
        <f>SUM(D9:D27)</f>
        <v>64</v>
      </c>
      <c r="E28" s="79">
        <f>SUM(E9:E27)</f>
        <v>65</v>
      </c>
      <c r="F28" s="79">
        <f>SUM(F9:F27)</f>
        <v>8</v>
      </c>
      <c r="G28" s="79">
        <f>SUM(G9:G27)</f>
        <v>19</v>
      </c>
      <c r="H28" s="79">
        <f>SUM(H9:H27)</f>
        <v>38</v>
      </c>
      <c r="I28" s="79"/>
      <c r="R28" s="76">
        <f>SUM(R9:R27)</f>
        <v>60</v>
      </c>
      <c r="T28" s="82" t="s">
        <v>192</v>
      </c>
      <c r="Z28" s="89"/>
    </row>
    <row r="29" spans="1:9" s="82" customFormat="1" ht="28.5" customHeight="1" hidden="1">
      <c r="A29" s="132" t="s">
        <v>191</v>
      </c>
      <c r="B29" s="133"/>
      <c r="C29" s="133"/>
      <c r="D29" s="133"/>
      <c r="E29" s="133"/>
      <c r="F29" s="133"/>
      <c r="G29" s="133"/>
      <c r="H29" s="133"/>
      <c r="I29" s="134"/>
    </row>
    <row r="30" spans="1:9" s="82" customFormat="1" ht="45.75" customHeight="1" hidden="1">
      <c r="A30" s="87" t="s">
        <v>2</v>
      </c>
      <c r="B30" s="87" t="s">
        <v>190</v>
      </c>
      <c r="C30" s="87" t="s">
        <v>189</v>
      </c>
      <c r="D30" s="88" t="s">
        <v>188</v>
      </c>
      <c r="E30" s="120" t="s">
        <v>12</v>
      </c>
      <c r="F30" s="120"/>
      <c r="G30" s="120"/>
      <c r="H30" s="120"/>
      <c r="I30" s="120"/>
    </row>
    <row r="31" spans="1:9" s="82" customFormat="1" ht="23.25" customHeight="1" hidden="1">
      <c r="A31" s="83">
        <v>1</v>
      </c>
      <c r="B31" s="85"/>
      <c r="C31" s="83"/>
      <c r="D31" s="86"/>
      <c r="E31" s="121"/>
      <c r="F31" s="121"/>
      <c r="G31" s="121"/>
      <c r="H31" s="121"/>
      <c r="I31" s="121"/>
    </row>
    <row r="32" spans="1:9" s="82" customFormat="1" ht="23.25" customHeight="1" hidden="1">
      <c r="A32" s="83">
        <v>2</v>
      </c>
      <c r="B32" s="85"/>
      <c r="C32" s="83"/>
      <c r="D32" s="84"/>
      <c r="E32" s="121"/>
      <c r="F32" s="121"/>
      <c r="G32" s="121"/>
      <c r="H32" s="121"/>
      <c r="I32" s="121"/>
    </row>
    <row r="33" spans="1:9" s="82" customFormat="1" ht="23.25" customHeight="1" hidden="1">
      <c r="A33" s="83">
        <v>3</v>
      </c>
      <c r="B33" s="85"/>
      <c r="C33" s="83"/>
      <c r="D33" s="84"/>
      <c r="E33" s="121"/>
      <c r="F33" s="121"/>
      <c r="G33" s="121"/>
      <c r="H33" s="121"/>
      <c r="I33" s="121"/>
    </row>
    <row r="34" spans="1:9" s="76" customFormat="1" ht="29.25" customHeight="1" hidden="1">
      <c r="A34" s="126" t="s">
        <v>187</v>
      </c>
      <c r="B34" s="126"/>
      <c r="C34" s="81"/>
      <c r="D34" s="80"/>
      <c r="E34" s="135"/>
      <c r="F34" s="135"/>
      <c r="G34" s="135"/>
      <c r="H34" s="135"/>
      <c r="I34" s="135"/>
    </row>
    <row r="35" spans="1:9" s="76" customFormat="1" ht="11.25" customHeight="1">
      <c r="A35" s="78"/>
      <c r="B35" s="78"/>
      <c r="C35" s="78"/>
      <c r="D35" s="78"/>
      <c r="E35" s="78"/>
      <c r="F35" s="78"/>
      <c r="G35" s="78"/>
      <c r="H35" s="78"/>
      <c r="I35" s="77"/>
    </row>
    <row r="36" spans="1:9" s="66" customFormat="1" ht="28.5" customHeight="1">
      <c r="A36" s="70"/>
      <c r="B36" s="75"/>
      <c r="C36" s="74"/>
      <c r="D36" s="74"/>
      <c r="E36" s="74"/>
      <c r="F36" s="119" t="s">
        <v>91</v>
      </c>
      <c r="G36" s="119"/>
      <c r="H36" s="119"/>
      <c r="I36" s="119"/>
    </row>
    <row r="37" spans="1:9" s="66" customFormat="1" ht="28.5" customHeight="1">
      <c r="A37" s="70"/>
      <c r="B37" s="73" t="s">
        <v>92</v>
      </c>
      <c r="C37" s="72"/>
      <c r="D37" s="71"/>
      <c r="E37" s="71"/>
      <c r="F37" s="130" t="s">
        <v>93</v>
      </c>
      <c r="G37" s="130"/>
      <c r="H37" s="130"/>
      <c r="I37" s="130"/>
    </row>
    <row r="38" spans="1:9" s="66" customFormat="1" ht="28.5" customHeight="1">
      <c r="A38" s="70"/>
      <c r="B38" s="69" t="s">
        <v>94</v>
      </c>
      <c r="C38" s="68"/>
      <c r="D38" s="67"/>
      <c r="E38" s="67"/>
      <c r="F38" s="131" t="s">
        <v>94</v>
      </c>
      <c r="G38" s="131"/>
      <c r="H38" s="131"/>
      <c r="I38" s="131"/>
    </row>
    <row r="39" spans="1:8" s="61" customFormat="1" ht="15.75">
      <c r="A39" s="62"/>
      <c r="B39" s="65"/>
      <c r="C39" s="62"/>
      <c r="D39" s="64"/>
      <c r="E39" s="64"/>
      <c r="F39" s="62"/>
      <c r="G39" s="63"/>
      <c r="H39" s="62"/>
    </row>
  </sheetData>
  <sheetProtection/>
  <mergeCells count="20">
    <mergeCell ref="F37:I37"/>
    <mergeCell ref="F38:I38"/>
    <mergeCell ref="E33:I33"/>
    <mergeCell ref="A29:I29"/>
    <mergeCell ref="A34:B34"/>
    <mergeCell ref="E34:I34"/>
    <mergeCell ref="A28:C28"/>
    <mergeCell ref="D7:D8"/>
    <mergeCell ref="E7:E8"/>
    <mergeCell ref="F7:H7"/>
    <mergeCell ref="A4:I4"/>
    <mergeCell ref="A5:I5"/>
    <mergeCell ref="A7:A8"/>
    <mergeCell ref="B7:B8"/>
    <mergeCell ref="C7:C8"/>
    <mergeCell ref="I7:I8"/>
    <mergeCell ref="F36:I36"/>
    <mergeCell ref="E30:I30"/>
    <mergeCell ref="E31:I31"/>
    <mergeCell ref="E32:I32"/>
  </mergeCells>
  <printOptions/>
  <pageMargins left="0.25" right="0" top="0.25" bottom="0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115" zoomScaleSheetLayoutView="115" zoomScalePageLayoutView="0" workbookViewId="0" topLeftCell="A62">
      <selection activeCell="A73" sqref="A73"/>
    </sheetView>
  </sheetViews>
  <sheetFormatPr defaultColWidth="9.140625" defaultRowHeight="15"/>
  <cols>
    <col min="1" max="1" width="5.421875" style="3" customWidth="1"/>
    <col min="2" max="2" width="13.140625" style="3" customWidth="1"/>
    <col min="3" max="3" width="19.140625" style="106" customWidth="1"/>
    <col min="4" max="4" width="12.7109375" style="3" customWidth="1"/>
    <col min="5" max="5" width="11.00390625" style="4" customWidth="1"/>
    <col min="6" max="6" width="9.140625" style="5" customWidth="1"/>
    <col min="7" max="7" width="8.8515625" style="3" customWidth="1"/>
    <col min="8" max="8" width="10.7109375" style="6" customWidth="1"/>
    <col min="9" max="11" width="11.00390625" style="6" hidden="1" customWidth="1"/>
    <col min="12" max="12" width="9.140625" style="3" customWidth="1"/>
    <col min="13" max="16384" width="9.140625" style="2" customWidth="1"/>
  </cols>
  <sheetData>
    <row r="1" spans="1:2" ht="16.5">
      <c r="A1" s="1" t="s">
        <v>0</v>
      </c>
      <c r="B1" s="1"/>
    </row>
    <row r="2" spans="1:4" ht="17.25">
      <c r="A2" s="139" t="s">
        <v>1</v>
      </c>
      <c r="B2" s="139"/>
      <c r="C2" s="139"/>
      <c r="D2" s="139"/>
    </row>
    <row r="3" spans="1:12" s="7" customFormat="1" ht="51.75" customHeight="1">
      <c r="A3" s="140" t="s">
        <v>203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3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s="13" customFormat="1" ht="37.5" customHeight="1">
      <c r="A5" s="9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9" t="s">
        <v>8</v>
      </c>
      <c r="H5" s="12" t="s">
        <v>9</v>
      </c>
      <c r="I5" s="12" t="s">
        <v>10</v>
      </c>
      <c r="J5" s="12" t="s">
        <v>11</v>
      </c>
      <c r="K5" s="12"/>
      <c r="L5" s="9" t="s">
        <v>12</v>
      </c>
    </row>
    <row r="6" spans="1:12" s="13" customFormat="1" ht="27" customHeight="1">
      <c r="A6" s="142" t="s">
        <v>13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25.5" customHeight="1">
      <c r="A7" s="14">
        <v>1</v>
      </c>
      <c r="B7" s="15" t="s">
        <v>96</v>
      </c>
      <c r="C7" s="117" t="s">
        <v>16</v>
      </c>
      <c r="D7" s="15" t="s">
        <v>17</v>
      </c>
      <c r="E7" s="16">
        <v>109121</v>
      </c>
      <c r="F7" s="17">
        <v>9.11875</v>
      </c>
      <c r="G7" s="14" t="s">
        <v>14</v>
      </c>
      <c r="H7" s="18">
        <v>850000</v>
      </c>
      <c r="I7" s="18"/>
      <c r="J7" s="18"/>
      <c r="K7" s="18"/>
      <c r="L7" s="14"/>
    </row>
    <row r="8" spans="1:12" ht="25.5" customHeight="1">
      <c r="A8" s="14">
        <v>2</v>
      </c>
      <c r="B8" s="15" t="s">
        <v>97</v>
      </c>
      <c r="C8" s="117" t="s">
        <v>18</v>
      </c>
      <c r="D8" s="15" t="s">
        <v>19</v>
      </c>
      <c r="E8" s="16">
        <v>109121</v>
      </c>
      <c r="F8" s="17">
        <v>8.84375</v>
      </c>
      <c r="G8" s="14" t="s">
        <v>14</v>
      </c>
      <c r="H8" s="18">
        <v>780000</v>
      </c>
      <c r="I8" s="18"/>
      <c r="J8" s="18"/>
      <c r="K8" s="18"/>
      <c r="L8" s="14"/>
    </row>
    <row r="9" spans="1:12" ht="25.5" customHeight="1">
      <c r="A9" s="14">
        <v>3</v>
      </c>
      <c r="B9" s="15" t="s">
        <v>98</v>
      </c>
      <c r="C9" s="117" t="s">
        <v>20</v>
      </c>
      <c r="D9" s="15" t="s">
        <v>21</v>
      </c>
      <c r="E9" s="16">
        <v>109121</v>
      </c>
      <c r="F9" s="17">
        <v>8.7875</v>
      </c>
      <c r="G9" s="14" t="s">
        <v>15</v>
      </c>
      <c r="H9" s="18">
        <v>720000</v>
      </c>
      <c r="I9" s="18"/>
      <c r="J9" s="18"/>
      <c r="K9" s="18"/>
      <c r="L9" s="14"/>
    </row>
    <row r="10" spans="1:12" ht="25.5" customHeight="1">
      <c r="A10" s="14">
        <v>4</v>
      </c>
      <c r="B10" s="15" t="s">
        <v>99</v>
      </c>
      <c r="C10" s="117" t="s">
        <v>100</v>
      </c>
      <c r="D10" s="15" t="s">
        <v>101</v>
      </c>
      <c r="E10" s="16">
        <v>109121</v>
      </c>
      <c r="F10" s="17">
        <v>8.7125</v>
      </c>
      <c r="G10" s="14" t="s">
        <v>14</v>
      </c>
      <c r="H10" s="18">
        <v>720000</v>
      </c>
      <c r="I10" s="18"/>
      <c r="J10" s="18"/>
      <c r="K10" s="18"/>
      <c r="L10" s="14"/>
    </row>
    <row r="11" spans="1:12" ht="25.5" customHeight="1">
      <c r="A11" s="14">
        <v>5</v>
      </c>
      <c r="B11" s="15" t="s">
        <v>102</v>
      </c>
      <c r="C11" s="117" t="s">
        <v>24</v>
      </c>
      <c r="D11" s="15" t="s">
        <v>25</v>
      </c>
      <c r="E11" s="16">
        <v>114121</v>
      </c>
      <c r="F11" s="17">
        <v>9.356250000000001</v>
      </c>
      <c r="G11" s="14" t="s">
        <v>15</v>
      </c>
      <c r="H11" s="18">
        <v>850000</v>
      </c>
      <c r="I11" s="18"/>
      <c r="J11" s="18"/>
      <c r="K11" s="18"/>
      <c r="L11" s="14"/>
    </row>
    <row r="12" spans="1:12" ht="25.5" customHeight="1">
      <c r="A12" s="14">
        <v>6</v>
      </c>
      <c r="B12" s="15" t="s">
        <v>103</v>
      </c>
      <c r="C12" s="117" t="s">
        <v>22</v>
      </c>
      <c r="D12" s="15" t="s">
        <v>23</v>
      </c>
      <c r="E12" s="16">
        <v>114121</v>
      </c>
      <c r="F12" s="17">
        <v>9.08125</v>
      </c>
      <c r="G12" s="14" t="s">
        <v>14</v>
      </c>
      <c r="H12" s="18">
        <v>780000</v>
      </c>
      <c r="I12" s="18"/>
      <c r="J12" s="18"/>
      <c r="K12" s="18"/>
      <c r="L12" s="14"/>
    </row>
    <row r="13" spans="1:12" ht="25.5" customHeight="1">
      <c r="A13" s="14">
        <v>7</v>
      </c>
      <c r="B13" s="15" t="s">
        <v>104</v>
      </c>
      <c r="C13" s="117" t="s">
        <v>26</v>
      </c>
      <c r="D13" s="15" t="s">
        <v>27</v>
      </c>
      <c r="E13" s="16">
        <v>114121</v>
      </c>
      <c r="F13" s="17">
        <v>9.006250000000001</v>
      </c>
      <c r="G13" s="14" t="s">
        <v>15</v>
      </c>
      <c r="H13" s="18">
        <v>720000</v>
      </c>
      <c r="I13" s="18"/>
      <c r="J13" s="18"/>
      <c r="K13" s="18"/>
      <c r="L13" s="14"/>
    </row>
    <row r="14" spans="1:12" ht="25.5" customHeight="1">
      <c r="A14" s="14">
        <v>8</v>
      </c>
      <c r="B14" s="15" t="s">
        <v>105</v>
      </c>
      <c r="C14" s="117" t="s">
        <v>106</v>
      </c>
      <c r="D14" s="15" t="s">
        <v>107</v>
      </c>
      <c r="E14" s="16">
        <v>114121</v>
      </c>
      <c r="F14" s="17">
        <v>9</v>
      </c>
      <c r="G14" s="14" t="s">
        <v>15</v>
      </c>
      <c r="H14" s="18">
        <v>720000</v>
      </c>
      <c r="I14" s="18"/>
      <c r="J14" s="18"/>
      <c r="K14" s="18"/>
      <c r="L14" s="14"/>
    </row>
    <row r="15" spans="1:12" ht="25.5" customHeight="1">
      <c r="A15" s="14">
        <v>9</v>
      </c>
      <c r="B15" s="15" t="s">
        <v>108</v>
      </c>
      <c r="C15" s="117" t="s">
        <v>109</v>
      </c>
      <c r="D15" s="15" t="s">
        <v>110</v>
      </c>
      <c r="E15" s="16">
        <v>114121</v>
      </c>
      <c r="F15" s="17">
        <v>8.84375</v>
      </c>
      <c r="G15" s="14" t="s">
        <v>15</v>
      </c>
      <c r="H15" s="18">
        <v>720000</v>
      </c>
      <c r="I15" s="18"/>
      <c r="J15" s="18"/>
      <c r="K15" s="18"/>
      <c r="L15" s="14"/>
    </row>
    <row r="16" spans="1:12" ht="25.5" customHeight="1">
      <c r="A16" s="14">
        <v>10</v>
      </c>
      <c r="B16" s="15" t="s">
        <v>111</v>
      </c>
      <c r="C16" s="117" t="s">
        <v>112</v>
      </c>
      <c r="D16" s="15" t="s">
        <v>113</v>
      </c>
      <c r="E16" s="16">
        <v>114121</v>
      </c>
      <c r="F16" s="17">
        <v>8.84375</v>
      </c>
      <c r="G16" s="14" t="s">
        <v>15</v>
      </c>
      <c r="H16" s="18">
        <v>720000</v>
      </c>
      <c r="I16" s="18"/>
      <c r="J16" s="18"/>
      <c r="K16" s="18"/>
      <c r="L16" s="14"/>
    </row>
    <row r="17" spans="1:12" ht="25.5" customHeight="1">
      <c r="A17" s="14">
        <v>11</v>
      </c>
      <c r="B17" s="15" t="s">
        <v>114</v>
      </c>
      <c r="C17" s="117" t="s">
        <v>30</v>
      </c>
      <c r="D17" s="15" t="s">
        <v>31</v>
      </c>
      <c r="E17" s="16">
        <v>114122</v>
      </c>
      <c r="F17" s="17">
        <v>9.06875</v>
      </c>
      <c r="G17" s="14" t="s">
        <v>14</v>
      </c>
      <c r="H17" s="18">
        <v>850000</v>
      </c>
      <c r="I17" s="18"/>
      <c r="J17" s="18"/>
      <c r="K17" s="18"/>
      <c r="L17" s="14"/>
    </row>
    <row r="18" spans="1:12" ht="25.5" customHeight="1">
      <c r="A18" s="14">
        <v>12</v>
      </c>
      <c r="B18" s="15" t="s">
        <v>115</v>
      </c>
      <c r="C18" s="117" t="s">
        <v>28</v>
      </c>
      <c r="D18" s="15" t="s">
        <v>29</v>
      </c>
      <c r="E18" s="16">
        <v>114122</v>
      </c>
      <c r="F18" s="17">
        <v>8.9375</v>
      </c>
      <c r="G18" s="14" t="s">
        <v>15</v>
      </c>
      <c r="H18" s="18">
        <v>780000</v>
      </c>
      <c r="I18" s="18"/>
      <c r="J18" s="18"/>
      <c r="K18" s="18"/>
      <c r="L18" s="14"/>
    </row>
    <row r="19" spans="1:12" ht="25.5" customHeight="1">
      <c r="A19" s="14">
        <v>13</v>
      </c>
      <c r="B19" s="15" t="s">
        <v>116</v>
      </c>
      <c r="C19" s="117" t="s">
        <v>117</v>
      </c>
      <c r="D19" s="15" t="s">
        <v>118</v>
      </c>
      <c r="E19" s="16">
        <v>114122</v>
      </c>
      <c r="F19" s="17">
        <v>8.931249999999999</v>
      </c>
      <c r="G19" s="14" t="s">
        <v>15</v>
      </c>
      <c r="H19" s="18">
        <v>720000</v>
      </c>
      <c r="I19" s="18"/>
      <c r="J19" s="18"/>
      <c r="K19" s="18"/>
      <c r="L19" s="14"/>
    </row>
    <row r="20" spans="1:12" ht="25.5" customHeight="1">
      <c r="A20" s="14">
        <v>14</v>
      </c>
      <c r="B20" s="15" t="s">
        <v>119</v>
      </c>
      <c r="C20" s="117" t="s">
        <v>120</v>
      </c>
      <c r="D20" s="15" t="s">
        <v>121</v>
      </c>
      <c r="E20" s="16">
        <v>114122</v>
      </c>
      <c r="F20" s="17">
        <v>8.7625</v>
      </c>
      <c r="G20" s="14" t="s">
        <v>15</v>
      </c>
      <c r="H20" s="18">
        <v>720000</v>
      </c>
      <c r="I20" s="18"/>
      <c r="J20" s="18"/>
      <c r="K20" s="18"/>
      <c r="L20" s="14"/>
    </row>
    <row r="21" spans="1:12" ht="25.5" customHeight="1">
      <c r="A21" s="14">
        <v>15</v>
      </c>
      <c r="B21" s="15" t="s">
        <v>122</v>
      </c>
      <c r="C21" s="117" t="s">
        <v>34</v>
      </c>
      <c r="D21" s="15" t="s">
        <v>35</v>
      </c>
      <c r="E21" s="16">
        <v>114123</v>
      </c>
      <c r="F21" s="17">
        <v>9.18125</v>
      </c>
      <c r="G21" s="14" t="s">
        <v>14</v>
      </c>
      <c r="H21" s="18">
        <v>850000</v>
      </c>
      <c r="I21" s="18"/>
      <c r="J21" s="18"/>
      <c r="K21" s="18"/>
      <c r="L21" s="14"/>
    </row>
    <row r="22" spans="1:12" ht="25.5" customHeight="1">
      <c r="A22" s="14">
        <v>16</v>
      </c>
      <c r="B22" s="15" t="s">
        <v>123</v>
      </c>
      <c r="C22" s="117" t="s">
        <v>37</v>
      </c>
      <c r="D22" s="15" t="s">
        <v>38</v>
      </c>
      <c r="E22" s="16">
        <v>114123</v>
      </c>
      <c r="F22" s="17">
        <v>9.0125</v>
      </c>
      <c r="G22" s="14" t="s">
        <v>14</v>
      </c>
      <c r="H22" s="18">
        <v>780000</v>
      </c>
      <c r="I22" s="18"/>
      <c r="J22" s="18"/>
      <c r="K22" s="18"/>
      <c r="L22" s="14"/>
    </row>
    <row r="23" spans="1:12" ht="25.5" customHeight="1">
      <c r="A23" s="14">
        <v>17</v>
      </c>
      <c r="B23" s="15" t="s">
        <v>124</v>
      </c>
      <c r="C23" s="117" t="s">
        <v>32</v>
      </c>
      <c r="D23" s="15" t="s">
        <v>33</v>
      </c>
      <c r="E23" s="16">
        <v>114123</v>
      </c>
      <c r="F23" s="17">
        <v>8.950000000000001</v>
      </c>
      <c r="G23" s="14" t="s">
        <v>15</v>
      </c>
      <c r="H23" s="18">
        <v>720000</v>
      </c>
      <c r="I23" s="18"/>
      <c r="J23" s="18"/>
      <c r="K23" s="18"/>
      <c r="L23" s="14"/>
    </row>
    <row r="24" spans="1:12" ht="25.5" customHeight="1">
      <c r="A24" s="14">
        <v>18</v>
      </c>
      <c r="B24" s="15" t="s">
        <v>125</v>
      </c>
      <c r="C24" s="117" t="s">
        <v>28</v>
      </c>
      <c r="D24" s="15" t="s">
        <v>36</v>
      </c>
      <c r="E24" s="16">
        <v>114123</v>
      </c>
      <c r="F24" s="17">
        <v>8.918750000000001</v>
      </c>
      <c r="G24" s="14" t="s">
        <v>15</v>
      </c>
      <c r="H24" s="18">
        <v>720000</v>
      </c>
      <c r="I24" s="18"/>
      <c r="J24" s="18"/>
      <c r="K24" s="18"/>
      <c r="L24" s="14"/>
    </row>
    <row r="25" spans="1:12" ht="25.5" customHeight="1">
      <c r="A25" s="14">
        <v>19</v>
      </c>
      <c r="B25" s="15" t="s">
        <v>126</v>
      </c>
      <c r="C25" s="117" t="s">
        <v>127</v>
      </c>
      <c r="D25" s="15" t="s">
        <v>128</v>
      </c>
      <c r="E25" s="16">
        <v>114123</v>
      </c>
      <c r="F25" s="17">
        <v>8.85625</v>
      </c>
      <c r="G25" s="14" t="s">
        <v>14</v>
      </c>
      <c r="H25" s="18">
        <v>720000</v>
      </c>
      <c r="I25" s="18"/>
      <c r="J25" s="18"/>
      <c r="K25" s="18"/>
      <c r="L25" s="14"/>
    </row>
    <row r="26" spans="1:12" ht="25.5" customHeight="1">
      <c r="A26" s="14">
        <v>20</v>
      </c>
      <c r="B26" s="15" t="s">
        <v>129</v>
      </c>
      <c r="C26" s="117" t="s">
        <v>41</v>
      </c>
      <c r="D26" s="15" t="s">
        <v>42</v>
      </c>
      <c r="E26" s="16">
        <v>114124</v>
      </c>
      <c r="F26" s="17">
        <v>8.825</v>
      </c>
      <c r="G26" s="14" t="s">
        <v>15</v>
      </c>
      <c r="H26" s="18">
        <v>780000</v>
      </c>
      <c r="I26" s="18"/>
      <c r="J26" s="18"/>
      <c r="K26" s="18"/>
      <c r="L26" s="14"/>
    </row>
    <row r="27" spans="1:12" ht="25.5" customHeight="1">
      <c r="A27" s="14">
        <v>21</v>
      </c>
      <c r="B27" s="15" t="s">
        <v>130</v>
      </c>
      <c r="C27" s="117" t="s">
        <v>39</v>
      </c>
      <c r="D27" s="15" t="s">
        <v>40</v>
      </c>
      <c r="E27" s="16">
        <v>114124</v>
      </c>
      <c r="F27" s="17">
        <v>8.806249999999999</v>
      </c>
      <c r="G27" s="14" t="s">
        <v>15</v>
      </c>
      <c r="H27" s="18">
        <v>720000</v>
      </c>
      <c r="I27" s="18"/>
      <c r="J27" s="18"/>
      <c r="K27" s="18"/>
      <c r="L27" s="14"/>
    </row>
    <row r="28" spans="1:12" ht="25.5" customHeight="1">
      <c r="A28" s="14">
        <v>22</v>
      </c>
      <c r="B28" s="15" t="s">
        <v>131</v>
      </c>
      <c r="C28" s="117" t="s">
        <v>132</v>
      </c>
      <c r="D28" s="15" t="s">
        <v>133</v>
      </c>
      <c r="E28" s="16">
        <v>114124</v>
      </c>
      <c r="F28" s="17">
        <v>8.78125</v>
      </c>
      <c r="G28" s="14" t="s">
        <v>15</v>
      </c>
      <c r="H28" s="18">
        <v>720000</v>
      </c>
      <c r="I28" s="18"/>
      <c r="J28" s="18"/>
      <c r="K28" s="18"/>
      <c r="L28" s="14"/>
    </row>
    <row r="29" spans="1:12" ht="25.5" customHeight="1">
      <c r="A29" s="14">
        <v>23</v>
      </c>
      <c r="B29" s="15" t="s">
        <v>134</v>
      </c>
      <c r="C29" s="117" t="s">
        <v>135</v>
      </c>
      <c r="D29" s="15" t="s">
        <v>136</v>
      </c>
      <c r="E29" s="16">
        <v>114125</v>
      </c>
      <c r="F29" s="17">
        <v>9.2125</v>
      </c>
      <c r="G29" s="14" t="s">
        <v>14</v>
      </c>
      <c r="H29" s="18">
        <v>850000</v>
      </c>
      <c r="I29" s="18"/>
      <c r="J29" s="18"/>
      <c r="K29" s="18"/>
      <c r="L29" s="14"/>
    </row>
    <row r="30" spans="1:12" ht="25.5" customHeight="1">
      <c r="A30" s="14">
        <v>24</v>
      </c>
      <c r="B30" s="15" t="s">
        <v>137</v>
      </c>
      <c r="C30" s="117" t="s">
        <v>46</v>
      </c>
      <c r="D30" s="15" t="s">
        <v>45</v>
      </c>
      <c r="E30" s="16">
        <v>114125</v>
      </c>
      <c r="F30" s="17">
        <v>9.04375</v>
      </c>
      <c r="G30" s="14" t="s">
        <v>14</v>
      </c>
      <c r="H30" s="18">
        <v>780000</v>
      </c>
      <c r="I30" s="18"/>
      <c r="J30" s="18"/>
      <c r="K30" s="18"/>
      <c r="L30" s="14"/>
    </row>
    <row r="31" spans="1:12" ht="25.5" customHeight="1">
      <c r="A31" s="14">
        <v>25</v>
      </c>
      <c r="B31" s="15" t="s">
        <v>138</v>
      </c>
      <c r="C31" s="117" t="s">
        <v>43</v>
      </c>
      <c r="D31" s="15" t="s">
        <v>44</v>
      </c>
      <c r="E31" s="16">
        <v>114125</v>
      </c>
      <c r="F31" s="17">
        <v>9.00625</v>
      </c>
      <c r="G31" s="14" t="s">
        <v>15</v>
      </c>
      <c r="H31" s="18">
        <v>720000</v>
      </c>
      <c r="I31" s="18"/>
      <c r="J31" s="18"/>
      <c r="K31" s="18"/>
      <c r="L31" s="14"/>
    </row>
    <row r="32" spans="1:12" ht="25.5" customHeight="1">
      <c r="A32" s="14">
        <v>26</v>
      </c>
      <c r="B32" s="15" t="s">
        <v>139</v>
      </c>
      <c r="C32" s="117" t="s">
        <v>140</v>
      </c>
      <c r="D32" s="15" t="s">
        <v>141</v>
      </c>
      <c r="E32" s="16">
        <v>114125</v>
      </c>
      <c r="F32" s="17">
        <v>8.893749999999999</v>
      </c>
      <c r="G32" s="14" t="s">
        <v>14</v>
      </c>
      <c r="H32" s="18">
        <v>720000</v>
      </c>
      <c r="I32" s="18"/>
      <c r="J32" s="18"/>
      <c r="K32" s="18"/>
      <c r="L32" s="14"/>
    </row>
    <row r="33" spans="1:12" ht="25.5" customHeight="1">
      <c r="A33" s="14">
        <v>27</v>
      </c>
      <c r="B33" s="15" t="s">
        <v>142</v>
      </c>
      <c r="C33" s="117" t="s">
        <v>49</v>
      </c>
      <c r="D33" s="15" t="s">
        <v>50</v>
      </c>
      <c r="E33" s="16">
        <v>114126</v>
      </c>
      <c r="F33" s="17">
        <v>8.8375</v>
      </c>
      <c r="G33" s="14" t="s">
        <v>14</v>
      </c>
      <c r="H33" s="18">
        <v>780000</v>
      </c>
      <c r="I33" s="18"/>
      <c r="J33" s="18"/>
      <c r="K33" s="18"/>
      <c r="L33" s="14"/>
    </row>
    <row r="34" spans="1:12" ht="25.5" customHeight="1">
      <c r="A34" s="14">
        <v>28</v>
      </c>
      <c r="B34" s="15" t="s">
        <v>143</v>
      </c>
      <c r="C34" s="117" t="s">
        <v>47</v>
      </c>
      <c r="D34" s="15" t="s">
        <v>48</v>
      </c>
      <c r="E34" s="16">
        <v>114126</v>
      </c>
      <c r="F34" s="17">
        <v>8.83125</v>
      </c>
      <c r="G34" s="14" t="s">
        <v>15</v>
      </c>
      <c r="H34" s="18">
        <v>720000</v>
      </c>
      <c r="I34" s="18"/>
      <c r="J34" s="18"/>
      <c r="K34" s="18"/>
      <c r="L34" s="14"/>
    </row>
    <row r="35" spans="1:12" ht="25.5" customHeight="1">
      <c r="A35" s="14">
        <v>29</v>
      </c>
      <c r="B35" s="15" t="s">
        <v>144</v>
      </c>
      <c r="C35" s="117" t="s">
        <v>67</v>
      </c>
      <c r="D35" s="15" t="s">
        <v>145</v>
      </c>
      <c r="E35" s="16">
        <v>114126</v>
      </c>
      <c r="F35" s="17">
        <v>8.775</v>
      </c>
      <c r="G35" s="14" t="s">
        <v>15</v>
      </c>
      <c r="H35" s="18">
        <v>720000</v>
      </c>
      <c r="I35" s="18"/>
      <c r="J35" s="18"/>
      <c r="K35" s="18"/>
      <c r="L35" s="14"/>
    </row>
    <row r="36" spans="1:12" ht="25.5" customHeight="1">
      <c r="A36" s="14">
        <v>30</v>
      </c>
      <c r="B36" s="15">
        <v>61413005</v>
      </c>
      <c r="C36" s="117" t="s">
        <v>146</v>
      </c>
      <c r="D36" s="15" t="s">
        <v>147</v>
      </c>
      <c r="E36" s="16">
        <v>614131</v>
      </c>
      <c r="F36" s="17">
        <v>8.245454545454546</v>
      </c>
      <c r="G36" s="14" t="s">
        <v>14</v>
      </c>
      <c r="H36" s="18">
        <v>630000</v>
      </c>
      <c r="I36" s="18"/>
      <c r="J36" s="18"/>
      <c r="K36" s="18"/>
      <c r="L36" s="14"/>
    </row>
    <row r="37" spans="1:12" ht="25.5" customHeight="1">
      <c r="A37" s="14">
        <v>31</v>
      </c>
      <c r="B37" s="15" t="s">
        <v>148</v>
      </c>
      <c r="C37" s="117" t="s">
        <v>59</v>
      </c>
      <c r="D37" s="15" t="s">
        <v>60</v>
      </c>
      <c r="E37" s="16">
        <v>114131</v>
      </c>
      <c r="F37" s="17">
        <v>9.135</v>
      </c>
      <c r="G37" s="14" t="s">
        <v>14</v>
      </c>
      <c r="H37" s="18">
        <v>850000</v>
      </c>
      <c r="I37" s="18"/>
      <c r="J37" s="18"/>
      <c r="K37" s="18"/>
      <c r="L37" s="14"/>
    </row>
    <row r="38" spans="1:12" ht="25.5" customHeight="1">
      <c r="A38" s="14">
        <v>32</v>
      </c>
      <c r="B38" s="15" t="s">
        <v>149</v>
      </c>
      <c r="C38" s="117" t="s">
        <v>150</v>
      </c>
      <c r="D38" s="15" t="s">
        <v>151</v>
      </c>
      <c r="E38" s="16">
        <v>114131</v>
      </c>
      <c r="F38" s="17">
        <v>8.975</v>
      </c>
      <c r="G38" s="14" t="s">
        <v>15</v>
      </c>
      <c r="H38" s="18">
        <v>780000</v>
      </c>
      <c r="I38" s="18"/>
      <c r="J38" s="18"/>
      <c r="K38" s="18"/>
      <c r="L38" s="14"/>
    </row>
    <row r="39" spans="1:12" ht="25.5" customHeight="1">
      <c r="A39" s="14">
        <v>33</v>
      </c>
      <c r="B39" s="15" t="s">
        <v>152</v>
      </c>
      <c r="C39" s="117" t="s">
        <v>153</v>
      </c>
      <c r="D39" s="15" t="s">
        <v>66</v>
      </c>
      <c r="E39" s="16">
        <v>114131</v>
      </c>
      <c r="F39" s="17">
        <v>8.96</v>
      </c>
      <c r="G39" s="14" t="s">
        <v>15</v>
      </c>
      <c r="H39" s="18">
        <v>720000</v>
      </c>
      <c r="I39" s="18"/>
      <c r="J39" s="18"/>
      <c r="K39" s="18"/>
      <c r="L39" s="14"/>
    </row>
    <row r="40" spans="1:12" ht="25.5" customHeight="1">
      <c r="A40" s="14">
        <v>34</v>
      </c>
      <c r="B40" s="15" t="s">
        <v>154</v>
      </c>
      <c r="C40" s="117" t="s">
        <v>61</v>
      </c>
      <c r="D40" s="15" t="s">
        <v>62</v>
      </c>
      <c r="E40" s="16">
        <v>114131</v>
      </c>
      <c r="F40" s="17">
        <v>8.905000000000001</v>
      </c>
      <c r="G40" s="14" t="s">
        <v>15</v>
      </c>
      <c r="H40" s="18">
        <v>720000</v>
      </c>
      <c r="I40" s="18"/>
      <c r="J40" s="18"/>
      <c r="K40" s="18"/>
      <c r="L40" s="14"/>
    </row>
    <row r="41" spans="1:12" ht="25.5" customHeight="1">
      <c r="A41" s="14">
        <v>35</v>
      </c>
      <c r="B41" s="15" t="s">
        <v>155</v>
      </c>
      <c r="C41" s="117" t="s">
        <v>156</v>
      </c>
      <c r="D41" s="15" t="s">
        <v>157</v>
      </c>
      <c r="E41" s="16">
        <v>114131</v>
      </c>
      <c r="F41" s="17">
        <v>8.77</v>
      </c>
      <c r="G41" s="14" t="s">
        <v>15</v>
      </c>
      <c r="H41" s="18">
        <v>720000</v>
      </c>
      <c r="I41" s="18"/>
      <c r="J41" s="18"/>
      <c r="K41" s="18"/>
      <c r="L41" s="14"/>
    </row>
    <row r="42" spans="1:12" ht="25.5" customHeight="1">
      <c r="A42" s="14">
        <v>36</v>
      </c>
      <c r="B42" s="15">
        <v>11413398</v>
      </c>
      <c r="C42" s="117" t="s">
        <v>63</v>
      </c>
      <c r="D42" s="15" t="s">
        <v>64</v>
      </c>
      <c r="E42" s="16">
        <v>114132</v>
      </c>
      <c r="F42" s="17">
        <v>9.379999999999999</v>
      </c>
      <c r="G42" s="14" t="s">
        <v>14</v>
      </c>
      <c r="H42" s="18">
        <v>850000</v>
      </c>
      <c r="I42" s="18"/>
      <c r="J42" s="18"/>
      <c r="K42" s="18"/>
      <c r="L42" s="14"/>
    </row>
    <row r="43" spans="1:12" ht="25.5" customHeight="1">
      <c r="A43" s="14">
        <v>37</v>
      </c>
      <c r="B43" s="15">
        <v>11413178</v>
      </c>
      <c r="C43" s="117" t="s">
        <v>69</v>
      </c>
      <c r="D43" s="15" t="s">
        <v>70</v>
      </c>
      <c r="E43" s="16">
        <v>114132</v>
      </c>
      <c r="F43" s="17">
        <v>9.045</v>
      </c>
      <c r="G43" s="14" t="s">
        <v>15</v>
      </c>
      <c r="H43" s="18">
        <v>780000</v>
      </c>
      <c r="I43" s="18"/>
      <c r="J43" s="18"/>
      <c r="K43" s="18"/>
      <c r="L43" s="14"/>
    </row>
    <row r="44" spans="1:12" ht="25.5" customHeight="1">
      <c r="A44" s="14">
        <v>38</v>
      </c>
      <c r="B44" s="15">
        <v>11413043</v>
      </c>
      <c r="C44" s="117" t="s">
        <v>67</v>
      </c>
      <c r="D44" s="15" t="s">
        <v>68</v>
      </c>
      <c r="E44" s="16">
        <v>114132</v>
      </c>
      <c r="F44" s="17">
        <v>8.97</v>
      </c>
      <c r="G44" s="14" t="s">
        <v>15</v>
      </c>
      <c r="H44" s="18">
        <v>720000</v>
      </c>
      <c r="I44" s="18"/>
      <c r="J44" s="18"/>
      <c r="K44" s="18"/>
      <c r="L44" s="14"/>
    </row>
    <row r="45" spans="1:12" ht="25.5" customHeight="1">
      <c r="A45" s="14">
        <v>39</v>
      </c>
      <c r="B45" s="15">
        <v>11413064</v>
      </c>
      <c r="C45" s="117" t="s">
        <v>65</v>
      </c>
      <c r="D45" s="15" t="s">
        <v>66</v>
      </c>
      <c r="E45" s="16">
        <v>114132</v>
      </c>
      <c r="F45" s="17">
        <v>8.879999999999999</v>
      </c>
      <c r="G45" s="14" t="s">
        <v>15</v>
      </c>
      <c r="H45" s="18">
        <v>720000</v>
      </c>
      <c r="I45" s="18"/>
      <c r="J45" s="18"/>
      <c r="K45" s="18"/>
      <c r="L45" s="14"/>
    </row>
    <row r="46" spans="1:12" ht="25.5" customHeight="1">
      <c r="A46" s="14">
        <v>40</v>
      </c>
      <c r="B46" s="15">
        <v>11413381</v>
      </c>
      <c r="C46" s="117" t="s">
        <v>205</v>
      </c>
      <c r="D46" s="15" t="s">
        <v>206</v>
      </c>
      <c r="E46" s="16">
        <v>114132</v>
      </c>
      <c r="F46" s="17">
        <v>8.705</v>
      </c>
      <c r="G46" s="14" t="s">
        <v>15</v>
      </c>
      <c r="H46" s="18">
        <v>720000</v>
      </c>
      <c r="I46" s="18"/>
      <c r="J46" s="18"/>
      <c r="K46" s="18"/>
      <c r="L46" s="14"/>
    </row>
    <row r="47" spans="1:12" ht="25.5" customHeight="1">
      <c r="A47" s="14">
        <v>41</v>
      </c>
      <c r="B47" s="15">
        <v>11413078</v>
      </c>
      <c r="C47" s="117" t="s">
        <v>71</v>
      </c>
      <c r="D47" s="15" t="s">
        <v>72</v>
      </c>
      <c r="E47" s="16">
        <v>114133</v>
      </c>
      <c r="F47" s="17">
        <v>9.05</v>
      </c>
      <c r="G47" s="14" t="s">
        <v>14</v>
      </c>
      <c r="H47" s="18">
        <v>850000</v>
      </c>
      <c r="I47" s="18"/>
      <c r="J47" s="18"/>
      <c r="K47" s="18"/>
      <c r="L47" s="14"/>
    </row>
    <row r="48" spans="1:12" ht="25.5" customHeight="1">
      <c r="A48" s="14">
        <v>42</v>
      </c>
      <c r="B48" s="15">
        <v>11413139</v>
      </c>
      <c r="C48" s="117" t="s">
        <v>158</v>
      </c>
      <c r="D48" s="15" t="s">
        <v>159</v>
      </c>
      <c r="E48" s="16">
        <v>114133</v>
      </c>
      <c r="F48" s="17">
        <v>8.775</v>
      </c>
      <c r="G48" s="14" t="s">
        <v>15</v>
      </c>
      <c r="H48" s="18">
        <v>780000</v>
      </c>
      <c r="I48" s="18"/>
      <c r="J48" s="18"/>
      <c r="K48" s="18"/>
      <c r="L48" s="14"/>
    </row>
    <row r="49" spans="1:12" ht="25.5" customHeight="1">
      <c r="A49" s="14">
        <v>43</v>
      </c>
      <c r="B49" s="15">
        <v>11413113</v>
      </c>
      <c r="C49" s="117" t="s">
        <v>73</v>
      </c>
      <c r="D49" s="15" t="s">
        <v>74</v>
      </c>
      <c r="E49" s="16">
        <v>114133</v>
      </c>
      <c r="F49" s="17">
        <v>8.715</v>
      </c>
      <c r="G49" s="14" t="s">
        <v>14</v>
      </c>
      <c r="H49" s="18">
        <v>720000</v>
      </c>
      <c r="I49" s="18"/>
      <c r="J49" s="18"/>
      <c r="K49" s="18"/>
      <c r="L49" s="14"/>
    </row>
    <row r="50" spans="1:12" ht="25.5" customHeight="1">
      <c r="A50" s="14">
        <v>44</v>
      </c>
      <c r="B50" s="15">
        <v>11413425</v>
      </c>
      <c r="C50" s="117" t="s">
        <v>160</v>
      </c>
      <c r="D50" s="15" t="s">
        <v>161</v>
      </c>
      <c r="E50" s="16">
        <v>114133</v>
      </c>
      <c r="F50" s="17">
        <v>8.645</v>
      </c>
      <c r="G50" s="14" t="s">
        <v>15</v>
      </c>
      <c r="H50" s="18">
        <v>720000</v>
      </c>
      <c r="I50" s="18"/>
      <c r="J50" s="18"/>
      <c r="K50" s="18"/>
      <c r="L50" s="14"/>
    </row>
    <row r="51" spans="1:12" ht="25.5" customHeight="1">
      <c r="A51" s="14">
        <v>45</v>
      </c>
      <c r="B51" s="15">
        <v>10113092</v>
      </c>
      <c r="C51" s="117" t="s">
        <v>75</v>
      </c>
      <c r="D51" s="15" t="s">
        <v>76</v>
      </c>
      <c r="E51" s="16">
        <v>114133</v>
      </c>
      <c r="F51" s="17">
        <v>8.555</v>
      </c>
      <c r="G51" s="14" t="s">
        <v>15</v>
      </c>
      <c r="H51" s="18">
        <v>720000</v>
      </c>
      <c r="I51" s="18"/>
      <c r="J51" s="18"/>
      <c r="K51" s="18"/>
      <c r="L51" s="14"/>
    </row>
    <row r="52" spans="1:12" ht="25.5" customHeight="1">
      <c r="A52" s="14">
        <v>46</v>
      </c>
      <c r="B52" s="15">
        <v>11413353</v>
      </c>
      <c r="C52" s="117" t="s">
        <v>77</v>
      </c>
      <c r="D52" s="15" t="s">
        <v>62</v>
      </c>
      <c r="E52" s="16">
        <v>114134</v>
      </c>
      <c r="F52" s="17">
        <v>9.315000000000001</v>
      </c>
      <c r="G52" s="14" t="s">
        <v>15</v>
      </c>
      <c r="H52" s="18">
        <v>780000</v>
      </c>
      <c r="I52" s="18"/>
      <c r="J52" s="18"/>
      <c r="K52" s="18"/>
      <c r="L52" s="14"/>
    </row>
    <row r="53" spans="1:12" ht="25.5" customHeight="1">
      <c r="A53" s="14">
        <v>47</v>
      </c>
      <c r="B53" s="15">
        <v>11413308</v>
      </c>
      <c r="C53" s="117" t="s">
        <v>162</v>
      </c>
      <c r="D53" s="15" t="s">
        <v>163</v>
      </c>
      <c r="E53" s="16">
        <v>114134</v>
      </c>
      <c r="F53" s="17">
        <v>8.805</v>
      </c>
      <c r="G53" s="14" t="s">
        <v>15</v>
      </c>
      <c r="H53" s="18">
        <v>720000</v>
      </c>
      <c r="I53" s="18"/>
      <c r="J53" s="18"/>
      <c r="K53" s="18"/>
      <c r="L53" s="14"/>
    </row>
    <row r="54" spans="1:12" ht="25.5" customHeight="1">
      <c r="A54" s="14">
        <v>48</v>
      </c>
      <c r="B54" s="15">
        <v>11413321</v>
      </c>
      <c r="C54" s="117" t="s">
        <v>78</v>
      </c>
      <c r="D54" s="15" t="s">
        <v>76</v>
      </c>
      <c r="E54" s="16">
        <v>114134</v>
      </c>
      <c r="F54" s="17">
        <v>8.745000000000001</v>
      </c>
      <c r="G54" s="14" t="s">
        <v>15</v>
      </c>
      <c r="H54" s="18">
        <v>720000</v>
      </c>
      <c r="I54" s="18"/>
      <c r="J54" s="18"/>
      <c r="K54" s="18"/>
      <c r="L54" s="14"/>
    </row>
    <row r="55" spans="1:12" ht="25.5" customHeight="1">
      <c r="A55" s="14">
        <v>49</v>
      </c>
      <c r="B55" s="15">
        <v>10913028</v>
      </c>
      <c r="C55" s="117" t="s">
        <v>51</v>
      </c>
      <c r="D55" s="15" t="s">
        <v>52</v>
      </c>
      <c r="E55" s="16">
        <v>109131</v>
      </c>
      <c r="F55" s="17">
        <v>8.842105263157896</v>
      </c>
      <c r="G55" s="14" t="s">
        <v>15</v>
      </c>
      <c r="H55" s="18">
        <v>780000</v>
      </c>
      <c r="I55" s="18"/>
      <c r="J55" s="18"/>
      <c r="K55" s="18"/>
      <c r="L55" s="14"/>
    </row>
    <row r="56" spans="1:12" ht="25.5" customHeight="1">
      <c r="A56" s="14">
        <v>50</v>
      </c>
      <c r="B56" s="15">
        <v>10913013</v>
      </c>
      <c r="C56" s="117" t="s">
        <v>57</v>
      </c>
      <c r="D56" s="15" t="s">
        <v>58</v>
      </c>
      <c r="E56" s="16">
        <v>109131</v>
      </c>
      <c r="F56" s="17">
        <v>8.610526315789473</v>
      </c>
      <c r="G56" s="14" t="s">
        <v>14</v>
      </c>
      <c r="H56" s="18">
        <v>780000</v>
      </c>
      <c r="I56" s="18"/>
      <c r="J56" s="18"/>
      <c r="K56" s="18"/>
      <c r="L56" s="14"/>
    </row>
    <row r="57" spans="1:12" ht="25.5" customHeight="1">
      <c r="A57" s="14">
        <v>51</v>
      </c>
      <c r="B57" s="15">
        <v>10913002</v>
      </c>
      <c r="C57" s="117" t="s">
        <v>53</v>
      </c>
      <c r="D57" s="15" t="s">
        <v>54</v>
      </c>
      <c r="E57" s="16">
        <v>109131</v>
      </c>
      <c r="F57" s="17">
        <v>8.38421052631579</v>
      </c>
      <c r="G57" s="14" t="s">
        <v>15</v>
      </c>
      <c r="H57" s="18">
        <v>720000</v>
      </c>
      <c r="I57" s="18"/>
      <c r="J57" s="18"/>
      <c r="K57" s="18"/>
      <c r="L57" s="14"/>
    </row>
    <row r="58" spans="1:12" ht="25.5" customHeight="1">
      <c r="A58" s="14">
        <v>52</v>
      </c>
      <c r="B58" s="15">
        <v>10913095</v>
      </c>
      <c r="C58" s="117" t="s">
        <v>55</v>
      </c>
      <c r="D58" s="15" t="s">
        <v>56</v>
      </c>
      <c r="E58" s="16">
        <v>109131</v>
      </c>
      <c r="F58" s="17">
        <v>8.205263157894738</v>
      </c>
      <c r="G58" s="14" t="s">
        <v>15</v>
      </c>
      <c r="H58" s="18">
        <v>720000</v>
      </c>
      <c r="I58" s="18"/>
      <c r="J58" s="18"/>
      <c r="K58" s="18"/>
      <c r="L58" s="14"/>
    </row>
    <row r="59" spans="1:12" ht="25.5" customHeight="1">
      <c r="A59" s="14">
        <v>53</v>
      </c>
      <c r="B59" s="15">
        <v>10914041</v>
      </c>
      <c r="C59" s="117" t="s">
        <v>79</v>
      </c>
      <c r="D59" s="15" t="s">
        <v>80</v>
      </c>
      <c r="E59" s="16">
        <v>109141</v>
      </c>
      <c r="F59" s="17">
        <v>8.255555555555555</v>
      </c>
      <c r="G59" s="14" t="s">
        <v>14</v>
      </c>
      <c r="H59" s="18">
        <v>780000</v>
      </c>
      <c r="I59" s="18"/>
      <c r="J59" s="18"/>
      <c r="K59" s="18"/>
      <c r="L59" s="14"/>
    </row>
    <row r="60" spans="1:12" ht="25.5" customHeight="1">
      <c r="A60" s="14">
        <v>54</v>
      </c>
      <c r="B60" s="15">
        <v>10914035</v>
      </c>
      <c r="C60" s="117" t="s">
        <v>164</v>
      </c>
      <c r="D60" s="15" t="s">
        <v>165</v>
      </c>
      <c r="E60" s="16">
        <v>109141</v>
      </c>
      <c r="F60" s="17">
        <v>8.005555555555555</v>
      </c>
      <c r="G60" s="14" t="s">
        <v>15</v>
      </c>
      <c r="H60" s="18">
        <v>720000</v>
      </c>
      <c r="I60" s="18"/>
      <c r="J60" s="18"/>
      <c r="K60" s="18"/>
      <c r="L60" s="14"/>
    </row>
    <row r="61" spans="1:12" ht="25.5" customHeight="1">
      <c r="A61" s="14">
        <v>55</v>
      </c>
      <c r="B61" s="15" t="s">
        <v>166</v>
      </c>
      <c r="C61" s="117" t="s">
        <v>167</v>
      </c>
      <c r="D61" s="15" t="s">
        <v>168</v>
      </c>
      <c r="E61" s="16">
        <v>114141</v>
      </c>
      <c r="F61" s="17">
        <v>8.7</v>
      </c>
      <c r="G61" s="14" t="s">
        <v>14</v>
      </c>
      <c r="H61" s="18">
        <v>780000</v>
      </c>
      <c r="I61" s="18"/>
      <c r="J61" s="18"/>
      <c r="K61" s="18"/>
      <c r="L61" s="14"/>
    </row>
    <row r="62" spans="1:12" ht="25.5" customHeight="1">
      <c r="A62" s="14">
        <v>56</v>
      </c>
      <c r="B62" s="15" t="s">
        <v>169</v>
      </c>
      <c r="C62" s="117" t="s">
        <v>81</v>
      </c>
      <c r="D62" s="15" t="s">
        <v>82</v>
      </c>
      <c r="E62" s="16">
        <v>114141</v>
      </c>
      <c r="F62" s="17">
        <v>8.510526315789473</v>
      </c>
      <c r="G62" s="14" t="s">
        <v>14</v>
      </c>
      <c r="H62" s="18">
        <v>720000</v>
      </c>
      <c r="I62" s="18"/>
      <c r="J62" s="18"/>
      <c r="K62" s="18"/>
      <c r="L62" s="14"/>
    </row>
    <row r="63" spans="1:12" ht="25.5" customHeight="1">
      <c r="A63" s="14">
        <v>57</v>
      </c>
      <c r="B63" s="15" t="s">
        <v>170</v>
      </c>
      <c r="C63" s="117" t="s">
        <v>83</v>
      </c>
      <c r="D63" s="15" t="s">
        <v>84</v>
      </c>
      <c r="E63" s="16">
        <v>114141</v>
      </c>
      <c r="F63" s="17">
        <v>8.368421052631579</v>
      </c>
      <c r="G63" s="14" t="s">
        <v>15</v>
      </c>
      <c r="H63" s="18">
        <v>720000</v>
      </c>
      <c r="I63" s="18"/>
      <c r="J63" s="18"/>
      <c r="K63" s="18"/>
      <c r="L63" s="14"/>
    </row>
    <row r="64" spans="1:12" ht="25.5" customHeight="1">
      <c r="A64" s="14">
        <v>58</v>
      </c>
      <c r="B64" s="15" t="s">
        <v>171</v>
      </c>
      <c r="C64" s="117" t="s">
        <v>85</v>
      </c>
      <c r="D64" s="15" t="s">
        <v>86</v>
      </c>
      <c r="E64" s="16">
        <v>114142</v>
      </c>
      <c r="F64" s="17">
        <v>8.742105263157896</v>
      </c>
      <c r="G64" s="14" t="s">
        <v>14</v>
      </c>
      <c r="H64" s="18">
        <v>780000</v>
      </c>
      <c r="I64" s="18"/>
      <c r="J64" s="18"/>
      <c r="K64" s="18"/>
      <c r="L64" s="14"/>
    </row>
    <row r="65" spans="1:12" ht="25.5" customHeight="1">
      <c r="A65" s="14">
        <v>59</v>
      </c>
      <c r="B65" s="15" t="s">
        <v>172</v>
      </c>
      <c r="C65" s="117" t="s">
        <v>173</v>
      </c>
      <c r="D65" s="15" t="s">
        <v>174</v>
      </c>
      <c r="E65" s="16">
        <v>114142</v>
      </c>
      <c r="F65" s="17">
        <v>8.200000000000001</v>
      </c>
      <c r="G65" s="14" t="s">
        <v>15</v>
      </c>
      <c r="H65" s="18">
        <v>720000</v>
      </c>
      <c r="I65" s="18"/>
      <c r="J65" s="18"/>
      <c r="K65" s="18"/>
      <c r="L65" s="14"/>
    </row>
    <row r="66" spans="1:12" ht="25.5" customHeight="1">
      <c r="A66" s="14">
        <v>60</v>
      </c>
      <c r="B66" s="15" t="s">
        <v>175</v>
      </c>
      <c r="C66" s="117" t="s">
        <v>87</v>
      </c>
      <c r="D66" s="15" t="s">
        <v>88</v>
      </c>
      <c r="E66" s="16">
        <v>114143</v>
      </c>
      <c r="F66" s="17">
        <v>8.189473684210526</v>
      </c>
      <c r="G66" s="14" t="s">
        <v>176</v>
      </c>
      <c r="H66" s="18">
        <v>780000</v>
      </c>
      <c r="I66" s="18"/>
      <c r="J66" s="18"/>
      <c r="K66" s="18"/>
      <c r="L66" s="14"/>
    </row>
    <row r="67" spans="1:12" ht="25.5" customHeight="1">
      <c r="A67" s="14">
        <v>61</v>
      </c>
      <c r="B67" s="15" t="s">
        <v>177</v>
      </c>
      <c r="C67" s="117" t="s">
        <v>178</v>
      </c>
      <c r="D67" s="15" t="s">
        <v>179</v>
      </c>
      <c r="E67" s="16">
        <v>114143</v>
      </c>
      <c r="F67" s="17">
        <v>8.115789473684211</v>
      </c>
      <c r="G67" s="14" t="s">
        <v>15</v>
      </c>
      <c r="H67" s="18">
        <v>720000</v>
      </c>
      <c r="I67" s="18"/>
      <c r="J67" s="18"/>
      <c r="K67" s="18"/>
      <c r="L67" s="14"/>
    </row>
    <row r="68" spans="1:12" ht="25.5" customHeight="1">
      <c r="A68" s="14">
        <v>62</v>
      </c>
      <c r="B68" s="15" t="s">
        <v>180</v>
      </c>
      <c r="C68" s="117" t="s">
        <v>89</v>
      </c>
      <c r="D68" s="15" t="s">
        <v>90</v>
      </c>
      <c r="E68" s="16">
        <v>214141</v>
      </c>
      <c r="F68" s="17">
        <v>8.994117647058824</v>
      </c>
      <c r="G68" s="14" t="s">
        <v>15</v>
      </c>
      <c r="H68" s="18">
        <v>780000</v>
      </c>
      <c r="I68" s="18"/>
      <c r="J68" s="18"/>
      <c r="K68" s="18"/>
      <c r="L68" s="14"/>
    </row>
    <row r="69" spans="1:12" ht="25.5" customHeight="1">
      <c r="A69" s="14">
        <v>63</v>
      </c>
      <c r="B69" s="15" t="s">
        <v>181</v>
      </c>
      <c r="C69" s="117" t="s">
        <v>182</v>
      </c>
      <c r="D69" s="15" t="s">
        <v>183</v>
      </c>
      <c r="E69" s="16">
        <v>214141</v>
      </c>
      <c r="F69" s="17">
        <v>8.605882352941176</v>
      </c>
      <c r="G69" s="14" t="s">
        <v>15</v>
      </c>
      <c r="H69" s="18">
        <v>720000</v>
      </c>
      <c r="I69" s="18"/>
      <c r="J69" s="18"/>
      <c r="K69" s="18"/>
      <c r="L69" s="14"/>
    </row>
    <row r="70" spans="1:12" ht="25.5" customHeight="1">
      <c r="A70" s="14">
        <v>64</v>
      </c>
      <c r="B70" s="15" t="s">
        <v>200</v>
      </c>
      <c r="C70" s="117" t="s">
        <v>201</v>
      </c>
      <c r="D70" s="15" t="s">
        <v>202</v>
      </c>
      <c r="E70" s="16">
        <v>214141</v>
      </c>
      <c r="F70" s="17">
        <v>8.58235294117647</v>
      </c>
      <c r="G70" s="14" t="s">
        <v>15</v>
      </c>
      <c r="H70" s="18">
        <v>720000</v>
      </c>
      <c r="I70" s="18"/>
      <c r="J70" s="18"/>
      <c r="K70" s="18"/>
      <c r="L70" s="14"/>
    </row>
    <row r="71" spans="1:12" ht="25.5" customHeight="1">
      <c r="A71" s="14">
        <v>65</v>
      </c>
      <c r="B71" s="104" t="s">
        <v>184</v>
      </c>
      <c r="C71" s="107" t="s">
        <v>185</v>
      </c>
      <c r="D71" s="58" t="s">
        <v>186</v>
      </c>
      <c r="E71" s="16">
        <v>614141</v>
      </c>
      <c r="F71" s="17">
        <v>7.095652173913043</v>
      </c>
      <c r="G71" s="14" t="s">
        <v>15</v>
      </c>
      <c r="H71" s="18">
        <v>580000</v>
      </c>
      <c r="I71" s="18"/>
      <c r="J71" s="18"/>
      <c r="K71" s="18"/>
      <c r="L71" s="105"/>
    </row>
    <row r="72" spans="1:12" s="19" customFormat="1" ht="18" customHeight="1">
      <c r="A72" s="143" t="s">
        <v>207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 s="19" customFormat="1" ht="18" customHeight="1">
      <c r="A73" s="20"/>
      <c r="B73" s="20"/>
      <c r="C73" s="106"/>
      <c r="D73" s="3"/>
      <c r="E73" s="136" t="s">
        <v>91</v>
      </c>
      <c r="F73" s="136"/>
      <c r="G73" s="136"/>
      <c r="H73" s="136"/>
      <c r="I73" s="136"/>
      <c r="J73" s="136"/>
      <c r="K73" s="136"/>
      <c r="L73" s="136"/>
    </row>
    <row r="74" spans="1:12" s="19" customFormat="1" ht="18" customHeight="1">
      <c r="A74" s="20"/>
      <c r="B74" s="20"/>
      <c r="C74" s="108" t="s">
        <v>92</v>
      </c>
      <c r="D74" s="21"/>
      <c r="E74" s="22"/>
      <c r="F74" s="23"/>
      <c r="G74" s="137" t="s">
        <v>93</v>
      </c>
      <c r="H74" s="137"/>
      <c r="I74" s="137"/>
      <c r="J74" s="137"/>
      <c r="K74" s="137"/>
      <c r="L74" s="137"/>
    </row>
    <row r="75" spans="1:12" s="19" customFormat="1" ht="18" customHeight="1">
      <c r="A75" s="20"/>
      <c r="B75" s="20"/>
      <c r="C75" s="109" t="s">
        <v>94</v>
      </c>
      <c r="D75" s="24"/>
      <c r="E75" s="25"/>
      <c r="F75" s="26"/>
      <c r="G75" s="138" t="s">
        <v>94</v>
      </c>
      <c r="H75" s="138"/>
      <c r="I75" s="138"/>
      <c r="J75" s="138"/>
      <c r="K75" s="138"/>
      <c r="L75" s="138"/>
    </row>
    <row r="76" spans="1:12" s="19" customFormat="1" ht="18" customHeight="1">
      <c r="A76" s="20"/>
      <c r="B76" s="20"/>
      <c r="C76" s="110"/>
      <c r="D76" s="20"/>
      <c r="E76" s="27"/>
      <c r="F76" s="28"/>
      <c r="G76" s="20"/>
      <c r="H76" s="29"/>
      <c r="I76" s="29"/>
      <c r="J76" s="29"/>
      <c r="K76" s="29"/>
      <c r="L76" s="20"/>
    </row>
    <row r="77" spans="1:12" s="19" customFormat="1" ht="18" customHeight="1">
      <c r="A77" s="20"/>
      <c r="B77" s="20"/>
      <c r="C77" s="110"/>
      <c r="D77" s="20"/>
      <c r="E77" s="27"/>
      <c r="F77" s="28"/>
      <c r="G77" s="20"/>
      <c r="H77" s="29"/>
      <c r="I77" s="29"/>
      <c r="J77" s="29"/>
      <c r="K77" s="29"/>
      <c r="L77" s="20"/>
    </row>
    <row r="78" spans="1:12" s="19" customFormat="1" ht="18" customHeight="1">
      <c r="A78" s="30"/>
      <c r="B78" s="30"/>
      <c r="C78" s="111"/>
      <c r="D78" s="30"/>
      <c r="E78" s="31"/>
      <c r="F78" s="32"/>
      <c r="G78" s="30"/>
      <c r="H78" s="33"/>
      <c r="I78" s="33"/>
      <c r="J78" s="33"/>
      <c r="K78" s="33"/>
      <c r="L78" s="30"/>
    </row>
    <row r="79" spans="1:12" s="19" customFormat="1" ht="18" customHeight="1">
      <c r="A79" s="30"/>
      <c r="B79" s="30"/>
      <c r="C79" s="111" t="s">
        <v>95</v>
      </c>
      <c r="D79" s="30"/>
      <c r="E79" s="31"/>
      <c r="F79" s="32"/>
      <c r="G79" s="30"/>
      <c r="H79" s="33"/>
      <c r="I79" s="33"/>
      <c r="J79" s="33"/>
      <c r="K79" s="33"/>
      <c r="L79" s="30"/>
    </row>
    <row r="80" spans="1:12" s="19" customFormat="1" ht="28.5" customHeight="1">
      <c r="A80" s="30"/>
      <c r="B80" s="30"/>
      <c r="C80" s="111"/>
      <c r="D80" s="30"/>
      <c r="E80" s="31"/>
      <c r="F80" s="32"/>
      <c r="G80" s="30"/>
      <c r="H80" s="33"/>
      <c r="I80" s="33"/>
      <c r="J80" s="33"/>
      <c r="K80" s="33"/>
      <c r="L80" s="30"/>
    </row>
    <row r="81" spans="1:12" s="38" customFormat="1" ht="29.25" customHeight="1">
      <c r="A81" s="34"/>
      <c r="B81" s="34"/>
      <c r="C81" s="112"/>
      <c r="D81" s="34"/>
      <c r="E81" s="35"/>
      <c r="F81" s="36"/>
      <c r="G81" s="34"/>
      <c r="H81" s="37"/>
      <c r="I81" s="37"/>
      <c r="J81" s="37"/>
      <c r="K81" s="37"/>
      <c r="L81" s="34"/>
    </row>
    <row r="82" ht="16.5">
      <c r="G82" s="39"/>
    </row>
    <row r="83" ht="9.75" customHeight="1">
      <c r="G83" s="39"/>
    </row>
    <row r="84" spans="1:12" s="43" customFormat="1" ht="22.5" customHeight="1">
      <c r="A84" s="40"/>
      <c r="B84" s="40"/>
      <c r="C84" s="113"/>
      <c r="D84" s="40"/>
      <c r="E84" s="8"/>
      <c r="F84" s="41"/>
      <c r="G84" s="40"/>
      <c r="H84" s="42"/>
      <c r="I84" s="42"/>
      <c r="J84" s="42"/>
      <c r="K84" s="42"/>
      <c r="L84" s="40"/>
    </row>
    <row r="85" spans="1:12" s="47" customFormat="1" ht="12" customHeight="1">
      <c r="A85" s="44"/>
      <c r="B85" s="44"/>
      <c r="C85" s="114"/>
      <c r="D85" s="44"/>
      <c r="E85" s="4"/>
      <c r="F85" s="45"/>
      <c r="G85" s="44"/>
      <c r="H85" s="46"/>
      <c r="I85" s="46"/>
      <c r="J85" s="46"/>
      <c r="K85" s="46"/>
      <c r="L85" s="44"/>
    </row>
    <row r="86" spans="1:12" s="47" customFormat="1" ht="15.75" customHeight="1">
      <c r="A86" s="44"/>
      <c r="B86" s="44"/>
      <c r="C86" s="114"/>
      <c r="D86" s="44"/>
      <c r="E86" s="4"/>
      <c r="F86" s="45"/>
      <c r="G86" s="44"/>
      <c r="H86" s="46"/>
      <c r="I86" s="46"/>
      <c r="J86" s="46"/>
      <c r="K86" s="46"/>
      <c r="L86" s="44"/>
    </row>
    <row r="87" spans="1:12" s="47" customFormat="1" ht="16.5">
      <c r="A87" s="48"/>
      <c r="B87" s="48"/>
      <c r="C87" s="115"/>
      <c r="D87" s="49"/>
      <c r="E87" s="4"/>
      <c r="F87" s="50"/>
      <c r="G87" s="49"/>
      <c r="H87" s="51"/>
      <c r="I87" s="51"/>
      <c r="J87" s="51"/>
      <c r="K87" s="51"/>
      <c r="L87" s="49"/>
    </row>
    <row r="88" spans="1:12" s="57" customFormat="1" ht="15.75">
      <c r="A88" s="52"/>
      <c r="B88" s="52"/>
      <c r="C88" s="116"/>
      <c r="D88" s="53"/>
      <c r="E88" s="54"/>
      <c r="F88" s="55"/>
      <c r="G88" s="52"/>
      <c r="H88" s="56"/>
      <c r="I88" s="56"/>
      <c r="J88" s="56"/>
      <c r="K88" s="56"/>
      <c r="L88" s="52"/>
    </row>
  </sheetData>
  <sheetProtection/>
  <mergeCells count="8">
    <mergeCell ref="E73:L73"/>
    <mergeCell ref="G74:L74"/>
    <mergeCell ref="G75:L75"/>
    <mergeCell ref="A2:D2"/>
    <mergeCell ref="A3:L3"/>
    <mergeCell ref="A4:L4"/>
    <mergeCell ref="A6:L6"/>
    <mergeCell ref="A72:L72"/>
  </mergeCells>
  <printOptions/>
  <pageMargins left="0.1" right="0.1" top="0.5" bottom="0.25" header="0.5" footer="0.5"/>
  <pageSetup horizontalDpi="180" verticalDpi="18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Thanh An</cp:lastModifiedBy>
  <cp:lastPrinted>2016-02-23T09:45:48Z</cp:lastPrinted>
  <dcterms:created xsi:type="dcterms:W3CDTF">2016-02-23T04:07:37Z</dcterms:created>
  <dcterms:modified xsi:type="dcterms:W3CDTF">2016-02-23T09:53:06Z</dcterms:modified>
  <cp:category/>
  <cp:version/>
  <cp:contentType/>
  <cp:contentStatus/>
</cp:coreProperties>
</file>